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0" activeTab="3"/>
  </bookViews>
  <sheets>
    <sheet name="finance 2014" sheetId="1" r:id="rId1"/>
    <sheet name="Akce 2014-15" sheetId="2" r:id="rId2"/>
    <sheet name="finance 2015" sheetId="3" r:id="rId3"/>
    <sheet name="Odbory 2014-16" sheetId="4" r:id="rId4"/>
    <sheet name="finance 2016" sheetId="5" r:id="rId5"/>
    <sheet name="Akce 2015-17" sheetId="6" r:id="rId6"/>
    <sheet name="Rozpočet 2017" sheetId="7" r:id="rId7"/>
  </sheets>
  <definedNames>
    <definedName name="_xlnm.Print_Area" localSheetId="1">'Akce 2014-15'!$A$1:$U$22</definedName>
    <definedName name="_xlnm.Print_Area" localSheetId="5">'Akce 2015-17'!$A$19:$W$37</definedName>
    <definedName name="_xlnm.Print_Area" localSheetId="3">'Odbory 2014-16'!$A$53:$K$92</definedName>
    <definedName name="_xlnm.Print_Area" localSheetId="0">'finance 2014'!$A$1:$F$43</definedName>
    <definedName name="_xlnm.Print_Area" localSheetId="4">'finance 2016'!$A$1:$F$36</definedName>
  </definedNames>
  <calcPr fullCalcOnLoad="1"/>
</workbook>
</file>

<file path=xl/sharedStrings.xml><?xml version="1.0" encoding="utf-8"?>
<sst xmlns="http://schemas.openxmlformats.org/spreadsheetml/2006/main" count="668" uniqueCount="154">
  <si>
    <t xml:space="preserve">Hospodaření2014 </t>
  </si>
  <si>
    <t>plán</t>
  </si>
  <si>
    <t>čerpání</t>
  </si>
  <si>
    <t xml:space="preserve"> </t>
  </si>
  <si>
    <t>ASPV</t>
  </si>
  <si>
    <t>Peníze - pokladna</t>
  </si>
  <si>
    <t>K 1.1.2014</t>
  </si>
  <si>
    <t xml:space="preserve"> xxx</t>
  </si>
  <si>
    <t>Běžný účet</t>
  </si>
  <si>
    <t>Finanční zdroje celkem</t>
  </si>
  <si>
    <t>PŘÍJMY</t>
  </si>
  <si>
    <t>Plán</t>
  </si>
  <si>
    <t>Rok 2014</t>
  </si>
  <si>
    <t>Poznámka</t>
  </si>
  <si>
    <t>Tržby z prodeje služeb (úč. popl.)</t>
  </si>
  <si>
    <t>úč.poplatky</t>
  </si>
  <si>
    <t>602/70</t>
  </si>
  <si>
    <t>Tržby z prodeje služeb- zdaň.</t>
  </si>
  <si>
    <t>sk 64</t>
  </si>
  <si>
    <t>Ostatní výnosy (banka, …)</t>
  </si>
  <si>
    <t>sk 65</t>
  </si>
  <si>
    <t>Tržby z prodeje majetku</t>
  </si>
  <si>
    <t>Příspěvky na činnost - centrální zdroje</t>
  </si>
  <si>
    <t>Příspěvky na činnost - samospráva, sponzor, ..</t>
  </si>
  <si>
    <t>Členské příspěvky (reg + člen)</t>
  </si>
  <si>
    <t>Provozní dotace org složkám</t>
  </si>
  <si>
    <t>Ostatní příjmy výše neuvedené</t>
  </si>
  <si>
    <t xml:space="preserve"> členské Litoch., podíly na dopravě na rep. Akce</t>
  </si>
  <si>
    <t>Příjmy celkem</t>
  </si>
  <si>
    <t>VÝDAJE</t>
  </si>
  <si>
    <t>spotřeba materiálu</t>
  </si>
  <si>
    <t>spotř. mat.,ceny,dipl. a medaile</t>
  </si>
  <si>
    <t>Opravy, údržba</t>
  </si>
  <si>
    <t>Cestovné</t>
  </si>
  <si>
    <t>občerstv. (schůze,akce)+cestov.</t>
  </si>
  <si>
    <t>518/01</t>
  </si>
  <si>
    <t>nájemné</t>
  </si>
  <si>
    <t>518/03-05</t>
  </si>
  <si>
    <t>Výkony spojů</t>
  </si>
  <si>
    <t>Nákup služeb</t>
  </si>
  <si>
    <t>Mzdové prostředky (DPP,DPČ - hrubá mzda)</t>
  </si>
  <si>
    <t>sk 54</t>
  </si>
  <si>
    <t>Ostatní náklady (bankovní popl. , …)</t>
  </si>
  <si>
    <t>rozhodčí</t>
  </si>
  <si>
    <t>Odpisy majetku</t>
  </si>
  <si>
    <t>Poskytnuté příspěvky (odborům, …)</t>
  </si>
  <si>
    <t>Ostatní výdajevýše neuvedené</t>
  </si>
  <si>
    <t>odvod Litoch, podíl na členských Litoch.</t>
  </si>
  <si>
    <t>Výdaje celkem</t>
  </si>
  <si>
    <t>K 31.12.2014</t>
  </si>
  <si>
    <t>Bilance</t>
  </si>
  <si>
    <t>Dotace 2013</t>
  </si>
  <si>
    <t>Částka (30%)</t>
  </si>
  <si>
    <t>dospělý</t>
  </si>
  <si>
    <t>dítě</t>
  </si>
  <si>
    <t>CELKEM</t>
  </si>
  <si>
    <t>Akce 2014</t>
  </si>
  <si>
    <t>Návrh 2015</t>
  </si>
  <si>
    <t>stravné</t>
  </si>
  <si>
    <t>doprava</t>
  </si>
  <si>
    <t>diplomy ..</t>
  </si>
  <si>
    <t>ceny</t>
  </si>
  <si>
    <t>startovné</t>
  </si>
  <si>
    <t>drobnosti</t>
  </si>
  <si>
    <t>služby</t>
  </si>
  <si>
    <t>Celkem</t>
  </si>
  <si>
    <t>jiné</t>
  </si>
  <si>
    <t>skutečnost</t>
  </si>
  <si>
    <t>Výdaje</t>
  </si>
  <si>
    <t>Přjmy</t>
  </si>
  <si>
    <t>PŽ</t>
  </si>
  <si>
    <t>SG</t>
  </si>
  <si>
    <t>RC</t>
  </si>
  <si>
    <t>medaile ze zásoby</t>
  </si>
  <si>
    <t>kraj</t>
  </si>
  <si>
    <t>*0</t>
  </si>
  <si>
    <t>*1</t>
  </si>
  <si>
    <t>rep</t>
  </si>
  <si>
    <t>podíl RC (3.677 odbor)</t>
  </si>
  <si>
    <t>MS</t>
  </si>
  <si>
    <t>podíl RC (2.867 odbor)</t>
  </si>
  <si>
    <t>Volejbal</t>
  </si>
  <si>
    <t>v roce 2013 se nekonal</t>
  </si>
  <si>
    <t>FS</t>
  </si>
  <si>
    <t>Futsal</t>
  </si>
  <si>
    <t>Nohejbal</t>
  </si>
  <si>
    <t>KUBB</t>
  </si>
  <si>
    <t>VS</t>
  </si>
  <si>
    <t>*1 hradil kraj</t>
  </si>
  <si>
    <t>*0 hradily odbory a závodníci</t>
  </si>
  <si>
    <t>Příspěvky odborům (odměna za akce a ??? reprezentace) :</t>
  </si>
  <si>
    <t>Štětí</t>
  </si>
  <si>
    <t>SJ Ltm</t>
  </si>
  <si>
    <t>Sokol Pokr</t>
  </si>
  <si>
    <t xml:space="preserve"> města</t>
  </si>
  <si>
    <t xml:space="preserve"> Hospodaření 2015 </t>
  </si>
  <si>
    <t>Peníze – pokladna k</t>
  </si>
  <si>
    <t>Běžný účet k</t>
  </si>
  <si>
    <t>Čerpání</t>
  </si>
  <si>
    <t>dopl. pokladny, poplatky za RS ve SG a MS</t>
  </si>
  <si>
    <t>dop. pokladny</t>
  </si>
  <si>
    <t>RCSPV Litoměřicka k 15.3.2014</t>
  </si>
  <si>
    <t>Odbor</t>
  </si>
  <si>
    <t>Název</t>
  </si>
  <si>
    <t>Muži</t>
  </si>
  <si>
    <t>Ženy</t>
  </si>
  <si>
    <t>Dorci</t>
  </si>
  <si>
    <t>Dorky</t>
  </si>
  <si>
    <t>Žáci</t>
  </si>
  <si>
    <t>Žákyně</t>
  </si>
  <si>
    <t xml:space="preserve">Děti </t>
  </si>
  <si>
    <t>TJ Litochovice</t>
  </si>
  <si>
    <t>Slavoj Litoměřice</t>
  </si>
  <si>
    <t>Sokol Pokratice</t>
  </si>
  <si>
    <t>SK Štětí</t>
  </si>
  <si>
    <t>dospělí</t>
  </si>
  <si>
    <t>mládež</t>
  </si>
  <si>
    <t>celkem</t>
  </si>
  <si>
    <t>RCSPV Litoměřicka k 1.4.2014</t>
  </si>
  <si>
    <t>RCSPV Litoměřicka k 31.12.2014</t>
  </si>
  <si>
    <t>RCSPV Litoměřicka k 15.3.2015</t>
  </si>
  <si>
    <t>rozdíl k 31.12.2014</t>
  </si>
  <si>
    <t>RCSPV Litoměřicka k 31.12.2015</t>
  </si>
  <si>
    <t xml:space="preserve">mírný pokles </t>
  </si>
  <si>
    <t>mírný nárůst</t>
  </si>
  <si>
    <t>RCSPV Litoměřicka k 9.3.2016</t>
  </si>
  <si>
    <t>rozdíl k 31.12.2015</t>
  </si>
  <si>
    <t>větší pokles - u SJ se osamostatnili horolezci</t>
  </si>
  <si>
    <t>RCSPV Litoměřicka k 31.12.2016</t>
  </si>
  <si>
    <t>RCSPV Litoměřicka k 15.3.2017</t>
  </si>
  <si>
    <t>rozdíl k 31.12.2016</t>
  </si>
  <si>
    <t>Rozpočet 2016 – návrh</t>
  </si>
  <si>
    <t xml:space="preserve"> podíly za RS SG a MS</t>
  </si>
  <si>
    <t>úč. popl.</t>
  </si>
  <si>
    <t>Akce 2015</t>
  </si>
  <si>
    <t>Návrh 2016</t>
  </si>
  <si>
    <t>nájem</t>
  </si>
  <si>
    <t>diplom</t>
  </si>
  <si>
    <t>start.</t>
  </si>
  <si>
    <t>..</t>
  </si>
  <si>
    <t>podíl RC (7.477 odbor Štětí)</t>
  </si>
  <si>
    <t>přípravný kemp</t>
  </si>
  <si>
    <t>…</t>
  </si>
  <si>
    <t>podíl RC (2.907 odbor Pokratice)</t>
  </si>
  <si>
    <t>v roce 2015 se nekonal</t>
  </si>
  <si>
    <t>Akce 2016</t>
  </si>
  <si>
    <t>Návrh 2017</t>
  </si>
  <si>
    <t>medaile ze zásoby ?</t>
  </si>
  <si>
    <t>podíl RC ?</t>
  </si>
  <si>
    <t>podíl RC (2.667 odbor Pokratice a Štětí)</t>
  </si>
  <si>
    <t>hrazeno z MW</t>
  </si>
  <si>
    <t xml:space="preserve">Turistická soutěž pro mládež </t>
  </si>
  <si>
    <t>Rozpočet 2017 – návrh</t>
  </si>
  <si>
    <t>Kalkulace příjmů z příspěvků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</si>
</sst>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_K_č"/>
    <numFmt numFmtId="166" formatCode="0.00"/>
    <numFmt numFmtId="167" formatCode="#,##0\ [$Kč-405];\-#,##0\ [$Kč-405]"/>
    <numFmt numFmtId="168" formatCode="D/M/YYYY"/>
  </numFmts>
  <fonts count="9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59"/>
      </right>
      <top style="medium">
        <color indexed="63"/>
      </top>
      <bottom style="thin">
        <color indexed="63"/>
      </bottom>
    </border>
    <border>
      <left style="medium">
        <color indexed="59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59"/>
      </right>
      <top style="thin">
        <color indexed="63"/>
      </top>
      <bottom style="medium"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thin">
        <color indexed="59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59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63"/>
      </right>
      <top style="medium">
        <color indexed="59"/>
      </top>
      <bottom style="medium">
        <color indexed="59"/>
      </bottom>
    </border>
    <border>
      <left style="thin">
        <color indexed="63"/>
      </left>
      <right style="thin">
        <color indexed="63"/>
      </right>
      <top style="medium">
        <color indexed="59"/>
      </top>
      <bottom style="medium">
        <color indexed="59"/>
      </bottom>
    </border>
    <border>
      <left style="thin">
        <color indexed="63"/>
      </left>
      <right>
        <color indexed="63"/>
      </right>
      <top style="medium">
        <color indexed="59"/>
      </top>
      <bottom style="medium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left"/>
    </xf>
    <xf numFmtId="164" fontId="3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/>
    </xf>
    <xf numFmtId="164" fontId="4" fillId="0" borderId="4" xfId="0" applyFont="1" applyFill="1" applyBorder="1" applyAlignment="1">
      <alignment horizontal="left"/>
    </xf>
    <xf numFmtId="164" fontId="4" fillId="0" borderId="5" xfId="0" applyFont="1" applyFill="1" applyBorder="1" applyAlignment="1">
      <alignment horizontal="left" wrapText="1"/>
    </xf>
    <xf numFmtId="164" fontId="4" fillId="0" borderId="5" xfId="0" applyFont="1" applyFill="1" applyBorder="1" applyAlignment="1">
      <alignment horizontal="left"/>
    </xf>
    <xf numFmtId="164" fontId="0" fillId="0" borderId="5" xfId="0" applyFill="1" applyBorder="1" applyAlignment="1">
      <alignment/>
    </xf>
    <xf numFmtId="165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/>
    </xf>
    <xf numFmtId="164" fontId="4" fillId="0" borderId="7" xfId="0" applyFont="1" applyFill="1" applyBorder="1" applyAlignment="1">
      <alignment horizontal="left"/>
    </xf>
    <xf numFmtId="164" fontId="4" fillId="0" borderId="8" xfId="0" applyFont="1" applyFill="1" applyBorder="1" applyAlignment="1">
      <alignment horizontal="left" wrapText="1"/>
    </xf>
    <xf numFmtId="164" fontId="4" fillId="0" borderId="8" xfId="0" applyFont="1" applyFill="1" applyBorder="1" applyAlignment="1">
      <alignment horizontal="left"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 horizontal="right"/>
    </xf>
    <xf numFmtId="164" fontId="0" fillId="0" borderId="9" xfId="0" applyBorder="1" applyAlignment="1">
      <alignment/>
    </xf>
    <xf numFmtId="164" fontId="4" fillId="0" borderId="10" xfId="0" applyFont="1" applyFill="1" applyBorder="1" applyAlignment="1">
      <alignment horizontal="left"/>
    </xf>
    <xf numFmtId="164" fontId="4" fillId="0" borderId="11" xfId="0" applyFont="1" applyFill="1" applyBorder="1" applyAlignment="1">
      <alignment horizontal="left" wrapText="1"/>
    </xf>
    <xf numFmtId="164" fontId="4" fillId="0" borderId="11" xfId="0" applyFont="1" applyFill="1" applyBorder="1" applyAlignment="1">
      <alignment horizontal="left"/>
    </xf>
    <xf numFmtId="165" fontId="0" fillId="0" borderId="11" xfId="0" applyNumberForma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4" fillId="0" borderId="13" xfId="0" applyFont="1" applyFill="1" applyBorder="1" applyAlignment="1">
      <alignment horizontal="left"/>
    </xf>
    <xf numFmtId="164" fontId="4" fillId="0" borderId="14" xfId="0" applyFont="1" applyFill="1" applyBorder="1" applyAlignment="1">
      <alignment horizontal="left" wrapText="1"/>
    </xf>
    <xf numFmtId="164" fontId="4" fillId="0" borderId="14" xfId="0" applyFont="1" applyFill="1" applyBorder="1" applyAlignment="1">
      <alignment horizontal="left"/>
    </xf>
    <xf numFmtId="165" fontId="0" fillId="0" borderId="14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ill="1" applyBorder="1" applyAlignment="1">
      <alignment/>
    </xf>
    <xf numFmtId="164" fontId="4" fillId="0" borderId="16" xfId="0" applyFont="1" applyFill="1" applyBorder="1" applyAlignment="1">
      <alignment horizontal="left"/>
    </xf>
    <xf numFmtId="164" fontId="4" fillId="0" borderId="17" xfId="0" applyFont="1" applyFill="1" applyBorder="1" applyAlignment="1">
      <alignment horizontal="left" wrapText="1"/>
    </xf>
    <xf numFmtId="164" fontId="4" fillId="0" borderId="17" xfId="0" applyFont="1" applyFill="1" applyBorder="1" applyAlignment="1">
      <alignment horizontal="left"/>
    </xf>
    <xf numFmtId="165" fontId="0" fillId="0" borderId="17" xfId="0" applyNumberForma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165" fontId="0" fillId="0" borderId="18" xfId="0" applyNumberFormat="1" applyFill="1" applyBorder="1" applyAlignment="1">
      <alignment/>
    </xf>
    <xf numFmtId="164" fontId="4" fillId="0" borderId="19" xfId="0" applyFont="1" applyFill="1" applyBorder="1" applyAlignment="1">
      <alignment horizontal="left"/>
    </xf>
    <xf numFmtId="164" fontId="4" fillId="0" borderId="20" xfId="0" applyFont="1" applyFill="1" applyBorder="1" applyAlignment="1">
      <alignment horizontal="left" wrapText="1"/>
    </xf>
    <xf numFmtId="164" fontId="4" fillId="0" borderId="20" xfId="0" applyFont="1" applyFill="1" applyBorder="1" applyAlignment="1">
      <alignment horizontal="left"/>
    </xf>
    <xf numFmtId="165" fontId="0" fillId="0" borderId="20" xfId="0" applyNumberFormat="1" applyFill="1" applyBorder="1" applyAlignment="1">
      <alignment/>
    </xf>
    <xf numFmtId="165" fontId="0" fillId="0" borderId="20" xfId="0" applyNumberFormat="1" applyFill="1" applyBorder="1" applyAlignment="1">
      <alignment horizontal="right"/>
    </xf>
    <xf numFmtId="165" fontId="0" fillId="0" borderId="21" xfId="0" applyNumberFormat="1" applyFill="1" applyBorder="1" applyAlignment="1">
      <alignment/>
    </xf>
    <xf numFmtId="164" fontId="4" fillId="0" borderId="22" xfId="0" applyFont="1" applyFill="1" applyBorder="1" applyAlignment="1">
      <alignment horizontal="left"/>
    </xf>
    <xf numFmtId="164" fontId="3" fillId="0" borderId="23" xfId="0" applyFont="1" applyFill="1" applyBorder="1" applyAlignment="1">
      <alignment horizontal="center" wrapText="1"/>
    </xf>
    <xf numFmtId="164" fontId="4" fillId="0" borderId="24" xfId="0" applyFont="1" applyFill="1" applyBorder="1" applyAlignment="1">
      <alignment horizontal="left"/>
    </xf>
    <xf numFmtId="164" fontId="4" fillId="0" borderId="24" xfId="0" applyFont="1" applyFill="1" applyBorder="1" applyAlignment="1">
      <alignment/>
    </xf>
    <xf numFmtId="165" fontId="4" fillId="0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/>
    </xf>
    <xf numFmtId="164" fontId="4" fillId="0" borderId="26" xfId="0" applyFont="1" applyFill="1" applyBorder="1" applyAlignment="1">
      <alignment horizontal="left"/>
    </xf>
    <xf numFmtId="164" fontId="4" fillId="0" borderId="27" xfId="0" applyFont="1" applyFill="1" applyBorder="1" applyAlignment="1">
      <alignment horizontal="left" wrapText="1"/>
    </xf>
    <xf numFmtId="164" fontId="4" fillId="0" borderId="27" xfId="0" applyFont="1" applyFill="1" applyBorder="1" applyAlignment="1">
      <alignment horizontal="left"/>
    </xf>
    <xf numFmtId="165" fontId="0" fillId="0" borderId="27" xfId="0" applyNumberFormat="1" applyFill="1" applyBorder="1" applyAlignment="1">
      <alignment/>
    </xf>
    <xf numFmtId="165" fontId="0" fillId="0" borderId="27" xfId="0" applyNumberFormat="1" applyFill="1" applyBorder="1" applyAlignment="1">
      <alignment horizontal="right"/>
    </xf>
    <xf numFmtId="165" fontId="0" fillId="0" borderId="28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4" fontId="4" fillId="0" borderId="29" xfId="0" applyFont="1" applyFill="1" applyBorder="1" applyAlignment="1">
      <alignment horizontal="left"/>
    </xf>
    <xf numFmtId="164" fontId="4" fillId="0" borderId="30" xfId="0" applyFont="1" applyFill="1" applyBorder="1" applyAlignment="1">
      <alignment horizontal="left" wrapText="1"/>
    </xf>
    <xf numFmtId="164" fontId="4" fillId="0" borderId="30" xfId="0" applyFont="1" applyFill="1" applyBorder="1" applyAlignment="1">
      <alignment horizontal="left"/>
    </xf>
    <xf numFmtId="165" fontId="0" fillId="0" borderId="30" xfId="0" applyNumberFormat="1" applyFill="1" applyBorder="1" applyAlignment="1">
      <alignment/>
    </xf>
    <xf numFmtId="165" fontId="0" fillId="0" borderId="31" xfId="0" applyNumberFormat="1" applyFill="1" applyBorder="1" applyAlignment="1">
      <alignment/>
    </xf>
    <xf numFmtId="164" fontId="4" fillId="0" borderId="32" xfId="0" applyFont="1" applyFill="1" applyBorder="1" applyAlignment="1">
      <alignment horizontal="left"/>
    </xf>
    <xf numFmtId="164" fontId="3" fillId="0" borderId="19" xfId="0" applyFont="1" applyFill="1" applyBorder="1" applyAlignment="1">
      <alignment horizontal="center" wrapText="1"/>
    </xf>
    <xf numFmtId="164" fontId="0" fillId="0" borderId="2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4" fontId="4" fillId="0" borderId="33" xfId="0" applyFont="1" applyFill="1" applyBorder="1" applyAlignment="1">
      <alignment horizontal="left"/>
    </xf>
    <xf numFmtId="164" fontId="4" fillId="0" borderId="34" xfId="0" applyFont="1" applyFill="1" applyBorder="1" applyAlignment="1">
      <alignment horizontal="left" wrapText="1"/>
    </xf>
    <xf numFmtId="164" fontId="4" fillId="0" borderId="34" xfId="0" applyFont="1" applyFill="1" applyBorder="1" applyAlignment="1">
      <alignment horizontal="left"/>
    </xf>
    <xf numFmtId="165" fontId="0" fillId="0" borderId="34" xfId="0" applyNumberFormat="1" applyFill="1" applyBorder="1" applyAlignment="1">
      <alignment/>
    </xf>
    <xf numFmtId="165" fontId="0" fillId="0" borderId="34" xfId="0" applyNumberFormat="1" applyFill="1" applyBorder="1" applyAlignment="1">
      <alignment horizontal="right"/>
    </xf>
    <xf numFmtId="165" fontId="0" fillId="0" borderId="35" xfId="0" applyNumberFormat="1" applyFill="1" applyBorder="1" applyAlignment="1">
      <alignment/>
    </xf>
    <xf numFmtId="164" fontId="0" fillId="0" borderId="35" xfId="0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center"/>
    </xf>
    <xf numFmtId="166" fontId="0" fillId="0" borderId="3" xfId="0" applyNumberFormat="1" applyFill="1" applyBorder="1" applyAlignment="1">
      <alignment/>
    </xf>
    <xf numFmtId="164" fontId="4" fillId="0" borderId="36" xfId="0" applyFont="1" applyFill="1" applyBorder="1" applyAlignment="1">
      <alignment horizontal="left"/>
    </xf>
    <xf numFmtId="164" fontId="4" fillId="0" borderId="37" xfId="0" applyFont="1" applyFill="1" applyBorder="1" applyAlignment="1">
      <alignment horizontal="left" wrapText="1"/>
    </xf>
    <xf numFmtId="164" fontId="4" fillId="0" borderId="37" xfId="0" applyFont="1" applyFill="1" applyBorder="1" applyAlignment="1">
      <alignment horizontal="left"/>
    </xf>
    <xf numFmtId="165" fontId="0" fillId="0" borderId="37" xfId="0" applyNumberFormat="1" applyFont="1" applyFill="1" applyBorder="1" applyAlignment="1">
      <alignment horizontal="center"/>
    </xf>
    <xf numFmtId="165" fontId="0" fillId="0" borderId="38" xfId="0" applyNumberFormat="1" applyFill="1" applyBorder="1" applyAlignment="1">
      <alignment/>
    </xf>
    <xf numFmtId="164" fontId="4" fillId="0" borderId="39" xfId="0" applyFont="1" applyFill="1" applyBorder="1" applyAlignment="1">
      <alignment horizontal="left"/>
    </xf>
    <xf numFmtId="164" fontId="4" fillId="0" borderId="40" xfId="0" applyFont="1" applyFill="1" applyBorder="1" applyAlignment="1">
      <alignment horizontal="left" wrapText="1"/>
    </xf>
    <xf numFmtId="164" fontId="4" fillId="0" borderId="40" xfId="0" applyFont="1" applyFill="1" applyBorder="1" applyAlignment="1">
      <alignment horizontal="left"/>
    </xf>
    <xf numFmtId="165" fontId="0" fillId="0" borderId="40" xfId="0" applyNumberFormat="1" applyFont="1" applyFill="1" applyBorder="1" applyAlignment="1">
      <alignment/>
    </xf>
    <xf numFmtId="165" fontId="0" fillId="0" borderId="41" xfId="0" applyNumberFormat="1" applyFill="1" applyBorder="1" applyAlignment="1">
      <alignment/>
    </xf>
    <xf numFmtId="164" fontId="3" fillId="0" borderId="39" xfId="0" applyFont="1" applyFill="1" applyBorder="1" applyAlignment="1">
      <alignment horizontal="left"/>
    </xf>
    <xf numFmtId="164" fontId="3" fillId="0" borderId="40" xfId="0" applyFont="1" applyFill="1" applyBorder="1" applyAlignment="1">
      <alignment horizontal="left" wrapText="1"/>
    </xf>
    <xf numFmtId="164" fontId="3" fillId="0" borderId="40" xfId="0" applyFont="1" applyFill="1" applyBorder="1" applyAlignment="1">
      <alignment horizontal="left"/>
    </xf>
    <xf numFmtId="165" fontId="5" fillId="0" borderId="40" xfId="0" applyNumberFormat="1" applyFont="1" applyFill="1" applyBorder="1" applyAlignment="1">
      <alignment/>
    </xf>
    <xf numFmtId="165" fontId="5" fillId="0" borderId="40" xfId="0" applyNumberFormat="1" applyFont="1" applyFill="1" applyBorder="1" applyAlignment="1">
      <alignment horizontal="right"/>
    </xf>
    <xf numFmtId="165" fontId="5" fillId="0" borderId="41" xfId="0" applyNumberFormat="1" applyFont="1" applyFill="1" applyBorder="1" applyAlignment="1">
      <alignment/>
    </xf>
    <xf numFmtId="164" fontId="4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3" fillId="0" borderId="42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45" xfId="0" applyFont="1" applyBorder="1" applyAlignment="1">
      <alignment/>
    </xf>
    <xf numFmtId="164" fontId="3" fillId="0" borderId="46" xfId="0" applyFont="1" applyBorder="1" applyAlignment="1">
      <alignment horizontal="center"/>
    </xf>
    <xf numFmtId="164" fontId="4" fillId="0" borderId="47" xfId="0" applyFont="1" applyBorder="1" applyAlignment="1">
      <alignment/>
    </xf>
    <xf numFmtId="164" fontId="4" fillId="0" borderId="48" xfId="0" applyFont="1" applyBorder="1" applyAlignment="1">
      <alignment/>
    </xf>
    <xf numFmtId="164" fontId="4" fillId="0" borderId="49" xfId="0" applyFont="1" applyBorder="1" applyAlignment="1">
      <alignment/>
    </xf>
    <xf numFmtId="164" fontId="4" fillId="0" borderId="46" xfId="0" applyFont="1" applyBorder="1" applyAlignment="1">
      <alignment/>
    </xf>
    <xf numFmtId="164" fontId="4" fillId="0" borderId="50" xfId="0" applyFont="1" applyBorder="1" applyAlignment="1">
      <alignment/>
    </xf>
    <xf numFmtId="164" fontId="4" fillId="0" borderId="51" xfId="0" applyFont="1" applyBorder="1" applyAlignment="1">
      <alignment/>
    </xf>
    <xf numFmtId="164" fontId="4" fillId="0" borderId="44" xfId="0" applyFont="1" applyBorder="1" applyAlignment="1">
      <alignment/>
    </xf>
    <xf numFmtId="164" fontId="0" fillId="2" borderId="52" xfId="0" applyFont="1" applyFill="1" applyBorder="1" applyAlignment="1">
      <alignment/>
    </xf>
    <xf numFmtId="164" fontId="0" fillId="0" borderId="11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0" fillId="0" borderId="54" xfId="0" applyFill="1" applyBorder="1" applyAlignment="1">
      <alignment/>
    </xf>
    <xf numFmtId="164" fontId="0" fillId="0" borderId="56" xfId="0" applyBorder="1" applyAlignment="1">
      <alignment/>
    </xf>
    <xf numFmtId="164" fontId="0" fillId="2" borderId="57" xfId="0" applyFont="1" applyFill="1" applyBorder="1" applyAlignment="1">
      <alignment vertical="center"/>
    </xf>
    <xf numFmtId="164" fontId="0" fillId="0" borderId="34" xfId="0" applyFont="1" applyBorder="1" applyAlignment="1">
      <alignment/>
    </xf>
    <xf numFmtId="164" fontId="0" fillId="0" borderId="58" xfId="0" applyFont="1" applyBorder="1" applyAlignment="1">
      <alignment/>
    </xf>
    <xf numFmtId="164" fontId="0" fillId="0" borderId="59" xfId="0" applyBorder="1" applyAlignment="1">
      <alignment/>
    </xf>
    <xf numFmtId="164" fontId="0" fillId="0" borderId="60" xfId="0" applyBorder="1" applyAlignment="1">
      <alignment/>
    </xf>
    <xf numFmtId="164" fontId="0" fillId="0" borderId="59" xfId="0" applyFill="1" applyBorder="1" applyAlignment="1">
      <alignment/>
    </xf>
    <xf numFmtId="164" fontId="0" fillId="0" borderId="57" xfId="0" applyFont="1" applyFill="1" applyBorder="1" applyAlignment="1">
      <alignment/>
    </xf>
    <xf numFmtId="164" fontId="0" fillId="2" borderId="57" xfId="0" applyFont="1" applyFill="1" applyBorder="1" applyAlignment="1">
      <alignment/>
    </xf>
    <xf numFmtId="164" fontId="0" fillId="3" borderId="61" xfId="0" applyFont="1" applyFill="1" applyBorder="1" applyAlignment="1">
      <alignment/>
    </xf>
    <xf numFmtId="164" fontId="0" fillId="0" borderId="62" xfId="0" applyFont="1" applyBorder="1" applyAlignment="1">
      <alignment/>
    </xf>
    <xf numFmtId="164" fontId="0" fillId="0" borderId="63" xfId="0" applyBorder="1" applyAlignment="1">
      <alignment/>
    </xf>
    <xf numFmtId="164" fontId="0" fillId="0" borderId="64" xfId="0" applyBorder="1" applyAlignment="1">
      <alignment/>
    </xf>
    <xf numFmtId="164" fontId="0" fillId="0" borderId="65" xfId="0" applyBorder="1" applyAlignment="1">
      <alignment/>
    </xf>
    <xf numFmtId="164" fontId="0" fillId="0" borderId="66" xfId="0" applyFill="1" applyBorder="1" applyAlignment="1">
      <alignment/>
    </xf>
    <xf numFmtId="164" fontId="0" fillId="2" borderId="67" xfId="0" applyFont="1" applyFill="1" applyBorder="1" applyAlignment="1">
      <alignment/>
    </xf>
    <xf numFmtId="164" fontId="0" fillId="0" borderId="14" xfId="0" applyBorder="1" applyAlignment="1">
      <alignment/>
    </xf>
    <xf numFmtId="164" fontId="0" fillId="0" borderId="68" xfId="0" applyBorder="1" applyAlignment="1">
      <alignment/>
    </xf>
    <xf numFmtId="164" fontId="0" fillId="0" borderId="69" xfId="0" applyBorder="1" applyAlignment="1">
      <alignment/>
    </xf>
    <xf numFmtId="164" fontId="0" fillId="0" borderId="70" xfId="0" applyBorder="1" applyAlignment="1">
      <alignment/>
    </xf>
    <xf numFmtId="164" fontId="0" fillId="0" borderId="71" xfId="0" applyBorder="1" applyAlignment="1">
      <alignment/>
    </xf>
    <xf numFmtId="164" fontId="0" fillId="0" borderId="72" xfId="0" applyBorder="1" applyAlignment="1">
      <alignment/>
    </xf>
    <xf numFmtId="164" fontId="0" fillId="0" borderId="1" xfId="0" applyFont="1" applyBorder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/>
    </xf>
    <xf numFmtId="164" fontId="0" fillId="0" borderId="4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left" wrapText="1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/>
    </xf>
    <xf numFmtId="164" fontId="0" fillId="0" borderId="7" xfId="0" applyFont="1" applyFill="1" applyBorder="1" applyAlignment="1">
      <alignment horizontal="left"/>
    </xf>
    <xf numFmtId="164" fontId="0" fillId="0" borderId="8" xfId="0" applyFont="1" applyFill="1" applyBorder="1" applyAlignment="1">
      <alignment horizontal="left" wrapText="1"/>
    </xf>
    <xf numFmtId="164" fontId="0" fillId="0" borderId="8" xfId="0" applyFont="1" applyFill="1" applyBorder="1" applyAlignment="1">
      <alignment horizontal="left"/>
    </xf>
    <xf numFmtId="164" fontId="0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1" xfId="0" applyFont="1" applyFill="1" applyBorder="1" applyAlignment="1">
      <alignment horizontal="left" wrapText="1"/>
    </xf>
    <xf numFmtId="168" fontId="0" fillId="0" borderId="11" xfId="0" applyNumberFormat="1" applyFont="1" applyFill="1" applyBorder="1" applyAlignment="1">
      <alignment horizontal="left"/>
    </xf>
    <xf numFmtId="164" fontId="0" fillId="0" borderId="12" xfId="0" applyNumberFormat="1" applyFont="1" applyFill="1" applyBorder="1" applyAlignment="1">
      <alignment/>
    </xf>
    <xf numFmtId="164" fontId="0" fillId="0" borderId="13" xfId="0" applyFont="1" applyFill="1" applyBorder="1" applyAlignment="1">
      <alignment horizontal="left"/>
    </xf>
    <xf numFmtId="164" fontId="0" fillId="0" borderId="14" xfId="0" applyFont="1" applyFill="1" applyBorder="1" applyAlignment="1">
      <alignment horizontal="left" wrapText="1"/>
    </xf>
    <xf numFmtId="168" fontId="0" fillId="0" borderId="14" xfId="0" applyNumberFormat="1" applyFont="1" applyFill="1" applyBorder="1" applyAlignment="1">
      <alignment horizontal="left"/>
    </xf>
    <xf numFmtId="165" fontId="0" fillId="0" borderId="15" xfId="0" applyNumberFormat="1" applyFont="1" applyFill="1" applyBorder="1" applyAlignment="1">
      <alignment/>
    </xf>
    <xf numFmtId="164" fontId="0" fillId="0" borderId="16" xfId="0" applyFont="1" applyFill="1" applyBorder="1" applyAlignment="1">
      <alignment horizontal="left"/>
    </xf>
    <xf numFmtId="164" fontId="0" fillId="0" borderId="17" xfId="0" applyFont="1" applyFill="1" applyBorder="1" applyAlignment="1">
      <alignment horizontal="left" wrapText="1"/>
    </xf>
    <xf numFmtId="164" fontId="0" fillId="0" borderId="17" xfId="0" applyFont="1" applyFill="1" applyBorder="1" applyAlignment="1">
      <alignment horizontal="left"/>
    </xf>
    <xf numFmtId="165" fontId="0" fillId="0" borderId="18" xfId="0" applyNumberFormat="1" applyFont="1" applyFill="1" applyBorder="1" applyAlignment="1">
      <alignment/>
    </xf>
    <xf numFmtId="164" fontId="0" fillId="0" borderId="19" xfId="0" applyFont="1" applyFill="1" applyBorder="1" applyAlignment="1">
      <alignment horizontal="left"/>
    </xf>
    <xf numFmtId="164" fontId="0" fillId="0" borderId="20" xfId="0" applyFont="1" applyFill="1" applyBorder="1" applyAlignment="1">
      <alignment horizontal="left" wrapText="1"/>
    </xf>
    <xf numFmtId="164" fontId="0" fillId="0" borderId="20" xfId="0" applyFont="1" applyFill="1" applyBorder="1" applyAlignment="1">
      <alignment horizontal="left"/>
    </xf>
    <xf numFmtId="165" fontId="0" fillId="0" borderId="2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/>
    </xf>
    <xf numFmtId="164" fontId="4" fillId="0" borderId="23" xfId="0" applyFont="1" applyFill="1" applyBorder="1" applyAlignment="1">
      <alignment horizontal="center" wrapText="1"/>
    </xf>
    <xf numFmtId="164" fontId="4" fillId="0" borderId="24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0" fillId="0" borderId="26" xfId="0" applyFont="1" applyFill="1" applyBorder="1" applyAlignment="1">
      <alignment horizontal="left"/>
    </xf>
    <xf numFmtId="164" fontId="0" fillId="0" borderId="27" xfId="0" applyFont="1" applyFill="1" applyBorder="1" applyAlignment="1">
      <alignment horizontal="left" wrapText="1"/>
    </xf>
    <xf numFmtId="164" fontId="0" fillId="0" borderId="27" xfId="0" applyFont="1" applyFill="1" applyBorder="1" applyAlignment="1">
      <alignment horizontal="left"/>
    </xf>
    <xf numFmtId="165" fontId="0" fillId="0" borderId="27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/>
    </xf>
    <xf numFmtId="164" fontId="0" fillId="0" borderId="29" xfId="0" applyFont="1" applyFill="1" applyBorder="1" applyAlignment="1">
      <alignment horizontal="left"/>
    </xf>
    <xf numFmtId="164" fontId="0" fillId="0" borderId="30" xfId="0" applyFont="1" applyFill="1" applyBorder="1" applyAlignment="1">
      <alignment horizontal="left" wrapText="1"/>
    </xf>
    <xf numFmtId="164" fontId="0" fillId="0" borderId="30" xfId="0" applyFont="1" applyFill="1" applyBorder="1" applyAlignment="1">
      <alignment horizontal="left"/>
    </xf>
    <xf numFmtId="165" fontId="0" fillId="0" borderId="30" xfId="0" applyNumberFormat="1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/>
    </xf>
    <xf numFmtId="164" fontId="0" fillId="0" borderId="32" xfId="0" applyFont="1" applyFill="1" applyBorder="1" applyAlignment="1">
      <alignment horizontal="left"/>
    </xf>
    <xf numFmtId="164" fontId="0" fillId="0" borderId="19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/>
    </xf>
    <xf numFmtId="164" fontId="0" fillId="0" borderId="11" xfId="0" applyFont="1" applyFill="1" applyBorder="1" applyAlignment="1">
      <alignment horizontal="left"/>
    </xf>
    <xf numFmtId="164" fontId="0" fillId="0" borderId="33" xfId="0" applyFont="1" applyFill="1" applyBorder="1" applyAlignment="1">
      <alignment horizontal="left"/>
    </xf>
    <xf numFmtId="164" fontId="0" fillId="0" borderId="34" xfId="0" applyFont="1" applyFill="1" applyBorder="1" applyAlignment="1">
      <alignment horizontal="left" wrapText="1"/>
    </xf>
    <xf numFmtId="164" fontId="0" fillId="0" borderId="34" xfId="0" applyFont="1" applyFill="1" applyBorder="1" applyAlignment="1">
      <alignment horizontal="left"/>
    </xf>
    <xf numFmtId="165" fontId="0" fillId="0" borderId="34" xfId="0" applyNumberFormat="1" applyFont="1" applyFill="1" applyBorder="1" applyAlignment="1">
      <alignment horizontal="center"/>
    </xf>
    <xf numFmtId="165" fontId="0" fillId="0" borderId="35" xfId="0" applyNumberFormat="1" applyFont="1" applyFill="1" applyBorder="1" applyAlignment="1">
      <alignment/>
    </xf>
    <xf numFmtId="165" fontId="0" fillId="0" borderId="34" xfId="0" applyNumberForma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left" wrapText="1"/>
    </xf>
    <xf numFmtId="168" fontId="0" fillId="0" borderId="2" xfId="0" applyNumberFormat="1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/>
    </xf>
    <xf numFmtId="164" fontId="0" fillId="0" borderId="36" xfId="0" applyFont="1" applyFill="1" applyBorder="1" applyAlignment="1">
      <alignment horizontal="left"/>
    </xf>
    <xf numFmtId="164" fontId="0" fillId="0" borderId="37" xfId="0" applyFont="1" applyFill="1" applyBorder="1" applyAlignment="1">
      <alignment horizontal="left" wrapText="1"/>
    </xf>
    <xf numFmtId="168" fontId="0" fillId="0" borderId="37" xfId="0" applyNumberFormat="1" applyFont="1" applyFill="1" applyBorder="1" applyAlignment="1">
      <alignment horizontal="left"/>
    </xf>
    <xf numFmtId="165" fontId="0" fillId="0" borderId="38" xfId="0" applyNumberFormat="1" applyFont="1" applyFill="1" applyBorder="1" applyAlignment="1">
      <alignment/>
    </xf>
    <xf numFmtId="164" fontId="0" fillId="0" borderId="39" xfId="0" applyFont="1" applyFill="1" applyBorder="1" applyAlignment="1">
      <alignment horizontal="left"/>
    </xf>
    <xf numFmtId="164" fontId="0" fillId="0" borderId="40" xfId="0" applyFont="1" applyFill="1" applyBorder="1" applyAlignment="1">
      <alignment horizontal="left" wrapText="1"/>
    </xf>
    <xf numFmtId="164" fontId="0" fillId="0" borderId="40" xfId="0" applyFont="1" applyFill="1" applyBorder="1" applyAlignment="1">
      <alignment horizontal="left"/>
    </xf>
    <xf numFmtId="165" fontId="0" fillId="0" borderId="40" xfId="0" applyNumberFormat="1" applyFont="1" applyFill="1" applyBorder="1" applyAlignment="1">
      <alignment horizontal="center"/>
    </xf>
    <xf numFmtId="165" fontId="0" fillId="0" borderId="41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7" fillId="0" borderId="73" xfId="0" applyFont="1" applyBorder="1" applyAlignment="1">
      <alignment/>
    </xf>
    <xf numFmtId="164" fontId="7" fillId="0" borderId="74" xfId="0" applyFont="1" applyBorder="1" applyAlignment="1">
      <alignment/>
    </xf>
    <xf numFmtId="164" fontId="7" fillId="0" borderId="75" xfId="0" applyFont="1" applyBorder="1" applyAlignment="1">
      <alignment/>
    </xf>
    <xf numFmtId="164" fontId="7" fillId="0" borderId="76" xfId="0" applyFont="1" applyBorder="1" applyAlignment="1">
      <alignment/>
    </xf>
    <xf numFmtId="164" fontId="0" fillId="0" borderId="77" xfId="0" applyBorder="1" applyAlignment="1">
      <alignment/>
    </xf>
    <xf numFmtId="164" fontId="0" fillId="0" borderId="78" xfId="0" applyFont="1" applyBorder="1" applyAlignment="1">
      <alignment/>
    </xf>
    <xf numFmtId="164" fontId="0" fillId="0" borderId="79" xfId="0" applyBorder="1" applyAlignment="1">
      <alignment/>
    </xf>
    <xf numFmtId="164" fontId="0" fillId="0" borderId="80" xfId="0" applyBorder="1" applyAlignment="1">
      <alignment/>
    </xf>
    <xf numFmtId="164" fontId="0" fillId="0" borderId="57" xfId="0" applyBorder="1" applyAlignment="1">
      <alignment/>
    </xf>
    <xf numFmtId="164" fontId="0" fillId="0" borderId="58" xfId="0" applyBorder="1" applyAlignment="1">
      <alignment/>
    </xf>
    <xf numFmtId="164" fontId="0" fillId="0" borderId="81" xfId="0" applyBorder="1" applyAlignment="1">
      <alignment/>
    </xf>
    <xf numFmtId="164" fontId="0" fillId="0" borderId="67" xfId="0" applyBorder="1" applyAlignment="1">
      <alignment/>
    </xf>
    <xf numFmtId="164" fontId="0" fillId="0" borderId="82" xfId="0" applyBorder="1" applyAlignment="1">
      <alignment/>
    </xf>
    <xf numFmtId="164" fontId="7" fillId="0" borderId="83" xfId="0" applyFont="1" applyBorder="1" applyAlignment="1">
      <alignment/>
    </xf>
    <xf numFmtId="164" fontId="0" fillId="0" borderId="84" xfId="0" applyBorder="1" applyAlignment="1">
      <alignment/>
    </xf>
    <xf numFmtId="164" fontId="0" fillId="0" borderId="85" xfId="0" applyBorder="1" applyAlignment="1">
      <alignment/>
    </xf>
    <xf numFmtId="164" fontId="0" fillId="0" borderId="76" xfId="0" applyBorder="1" applyAlignment="1">
      <alignment/>
    </xf>
    <xf numFmtId="164" fontId="0" fillId="0" borderId="0" xfId="0" applyNumberFormat="1" applyAlignment="1">
      <alignment/>
    </xf>
    <xf numFmtId="164" fontId="8" fillId="0" borderId="5" xfId="0" applyFont="1" applyBorder="1" applyAlignment="1">
      <alignment horizontal="center"/>
    </xf>
    <xf numFmtId="164" fontId="4" fillId="0" borderId="80" xfId="0" applyFont="1" applyBorder="1" applyAlignment="1">
      <alignment horizontal="center"/>
    </xf>
    <xf numFmtId="164" fontId="4" fillId="0" borderId="81" xfId="0" applyFont="1" applyBorder="1" applyAlignment="1">
      <alignment horizontal="center"/>
    </xf>
    <xf numFmtId="164" fontId="4" fillId="0" borderId="82" xfId="0" applyFont="1" applyBorder="1" applyAlignment="1">
      <alignment horizontal="center"/>
    </xf>
    <xf numFmtId="164" fontId="4" fillId="0" borderId="84" xfId="0" applyFont="1" applyBorder="1" applyAlignment="1">
      <alignment horizontal="center"/>
    </xf>
    <xf numFmtId="164" fontId="4" fillId="0" borderId="85" xfId="0" applyFont="1" applyBorder="1" applyAlignment="1">
      <alignment horizontal="center"/>
    </xf>
    <xf numFmtId="164" fontId="4" fillId="0" borderId="76" xfId="0" applyFont="1" applyBorder="1" applyAlignment="1">
      <alignment horizontal="center"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Fill="1" applyBorder="1" applyAlignment="1">
      <alignment/>
    </xf>
    <xf numFmtId="164" fontId="0" fillId="6" borderId="0" xfId="0" applyFill="1" applyAlignment="1">
      <alignment/>
    </xf>
    <xf numFmtId="164" fontId="0" fillId="0" borderId="0" xfId="0" applyAlignment="1">
      <alignment horizontal="center"/>
    </xf>
    <xf numFmtId="164" fontId="0" fillId="7" borderId="52" xfId="0" applyFont="1" applyFill="1" applyBorder="1" applyAlignment="1">
      <alignment/>
    </xf>
    <xf numFmtId="164" fontId="0" fillId="7" borderId="34" xfId="0" applyFont="1" applyFill="1" applyBorder="1" applyAlignment="1">
      <alignment/>
    </xf>
    <xf numFmtId="164" fontId="0" fillId="7" borderId="57" xfId="0" applyFont="1" applyFill="1" applyBorder="1" applyAlignment="1">
      <alignment/>
    </xf>
    <xf numFmtId="164" fontId="0" fillId="7" borderId="67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72" xfId="0" applyFont="1" applyBorder="1" applyAlignment="1">
      <alignment/>
    </xf>
    <xf numFmtId="164" fontId="4" fillId="0" borderId="69" xfId="0" applyFont="1" applyBorder="1" applyAlignment="1">
      <alignment/>
    </xf>
    <xf numFmtId="164" fontId="0" fillId="7" borderId="61" xfId="0" applyFont="1" applyFill="1" applyBorder="1" applyAlignment="1">
      <alignment/>
    </xf>
    <xf numFmtId="164" fontId="0" fillId="0" borderId="63" xfId="0" applyFont="1" applyBorder="1" applyAlignment="1">
      <alignment/>
    </xf>
    <xf numFmtId="164" fontId="4" fillId="0" borderId="19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65" zoomScaleNormal="65" workbookViewId="0" topLeftCell="A1">
      <selection activeCell="B1" sqref="B1"/>
    </sheetView>
  </sheetViews>
  <sheetFormatPr defaultColWidth="10.00390625" defaultRowHeight="12.75"/>
  <cols>
    <col min="1" max="1" width="10.375" style="0" customWidth="1"/>
    <col min="2" max="2" width="46.25390625" style="0" customWidth="1"/>
    <col min="3" max="3" width="13.375" style="0" customWidth="1"/>
    <col min="4" max="4" width="16.00390625" style="0" customWidth="1"/>
    <col min="5" max="5" width="14.625" style="0" customWidth="1"/>
    <col min="6" max="6" width="48.00390625" style="0" customWidth="1"/>
    <col min="7" max="16384" width="10.25390625" style="0" customWidth="1"/>
  </cols>
  <sheetData>
    <row r="1" spans="1:6" ht="18">
      <c r="A1" s="1"/>
      <c r="B1" s="2" t="s">
        <v>0</v>
      </c>
      <c r="C1" s="3"/>
      <c r="D1" s="4" t="s">
        <v>1</v>
      </c>
      <c r="E1" s="5" t="s">
        <v>2</v>
      </c>
      <c r="F1" s="6"/>
    </row>
    <row r="2" spans="1:6" ht="12.75">
      <c r="A2" s="7"/>
      <c r="B2" s="8" t="s">
        <v>3</v>
      </c>
      <c r="C2" s="9"/>
      <c r="D2" s="10"/>
      <c r="E2" s="11"/>
      <c r="F2" s="12"/>
    </row>
    <row r="3" spans="1:6" ht="12.75">
      <c r="A3" s="13" t="s">
        <v>4</v>
      </c>
      <c r="B3" s="14" t="s">
        <v>3</v>
      </c>
      <c r="C3" s="15"/>
      <c r="D3" s="16"/>
      <c r="E3" s="17"/>
      <c r="F3" s="18"/>
    </row>
    <row r="4" spans="1:6" ht="12.75">
      <c r="A4" s="19">
        <v>211</v>
      </c>
      <c r="B4" s="20" t="s">
        <v>5</v>
      </c>
      <c r="C4" s="21" t="s">
        <v>6</v>
      </c>
      <c r="D4" s="22">
        <v>10198</v>
      </c>
      <c r="E4" s="23" t="s">
        <v>7</v>
      </c>
      <c r="F4" s="24"/>
    </row>
    <row r="5" spans="1:6" ht="12.75">
      <c r="A5" s="25">
        <v>221</v>
      </c>
      <c r="B5" s="26" t="s">
        <v>8</v>
      </c>
      <c r="C5" s="27" t="s">
        <v>6</v>
      </c>
      <c r="D5" s="28">
        <v>98931.7</v>
      </c>
      <c r="E5" s="29" t="s">
        <v>7</v>
      </c>
      <c r="F5" s="30"/>
    </row>
    <row r="6" spans="1:6" ht="12.75">
      <c r="A6" s="31" t="s">
        <v>3</v>
      </c>
      <c r="B6" s="32" t="s">
        <v>9</v>
      </c>
      <c r="C6" s="33"/>
      <c r="D6" s="34">
        <f>D4+D5</f>
        <v>109129.7</v>
      </c>
      <c r="E6" s="35" t="s">
        <v>7</v>
      </c>
      <c r="F6" s="36"/>
    </row>
    <row r="7" spans="1:6" ht="12.75">
      <c r="A7" s="37"/>
      <c r="B7" s="38"/>
      <c r="C7" s="39"/>
      <c r="D7" s="40"/>
      <c r="E7" s="41"/>
      <c r="F7" s="42"/>
    </row>
    <row r="8" spans="1:6" ht="15.75">
      <c r="A8" s="43" t="s">
        <v>3</v>
      </c>
      <c r="B8" s="44" t="s">
        <v>10</v>
      </c>
      <c r="C8" s="45"/>
      <c r="D8" s="46" t="s">
        <v>11</v>
      </c>
      <c r="E8" s="47" t="s">
        <v>12</v>
      </c>
      <c r="F8" s="48" t="s">
        <v>13</v>
      </c>
    </row>
    <row r="9" spans="1:6" ht="12.75">
      <c r="A9" s="49">
        <v>602</v>
      </c>
      <c r="B9" s="50" t="s">
        <v>14</v>
      </c>
      <c r="C9" s="51"/>
      <c r="D9" s="52">
        <v>18825</v>
      </c>
      <c r="E9" s="53">
        <v>6540</v>
      </c>
      <c r="F9" s="54" t="s">
        <v>15</v>
      </c>
    </row>
    <row r="10" spans="1:6" ht="12.75">
      <c r="A10" s="7" t="s">
        <v>16</v>
      </c>
      <c r="B10" s="8" t="s">
        <v>17</v>
      </c>
      <c r="C10" s="9"/>
      <c r="D10" s="55"/>
      <c r="E10" s="11"/>
      <c r="F10" s="56"/>
    </row>
    <row r="11" spans="1:6" ht="12.75">
      <c r="A11" s="7" t="s">
        <v>18</v>
      </c>
      <c r="B11" s="8" t="s">
        <v>19</v>
      </c>
      <c r="C11" s="9"/>
      <c r="D11" s="55">
        <v>120</v>
      </c>
      <c r="E11" s="11">
        <v>32.5</v>
      </c>
      <c r="F11" s="56"/>
    </row>
    <row r="12" spans="1:6" ht="12.75">
      <c r="A12" s="7" t="s">
        <v>20</v>
      </c>
      <c r="B12" s="8" t="s">
        <v>21</v>
      </c>
      <c r="C12" s="9"/>
      <c r="D12" s="55"/>
      <c r="E12" s="11"/>
      <c r="F12" s="56"/>
    </row>
    <row r="13" spans="1:6" ht="12.75">
      <c r="A13" s="7">
        <v>681</v>
      </c>
      <c r="B13" s="8" t="s">
        <v>22</v>
      </c>
      <c r="C13" s="9"/>
      <c r="D13" s="55">
        <v>19155</v>
      </c>
      <c r="E13" s="11">
        <v>18880</v>
      </c>
      <c r="F13" s="56"/>
    </row>
    <row r="14" spans="1:6" ht="12.75">
      <c r="A14" s="7">
        <v>682</v>
      </c>
      <c r="B14" s="8" t="s">
        <v>23</v>
      </c>
      <c r="C14" s="9"/>
      <c r="D14" s="55">
        <v>0</v>
      </c>
      <c r="E14" s="11">
        <v>3000</v>
      </c>
      <c r="F14" s="56"/>
    </row>
    <row r="15" spans="1:6" ht="12.75">
      <c r="A15" s="7">
        <v>684</v>
      </c>
      <c r="B15" s="8" t="s">
        <v>24</v>
      </c>
      <c r="C15" s="9"/>
      <c r="D15" s="55" t="s">
        <v>3</v>
      </c>
      <c r="E15" s="11"/>
      <c r="F15" s="56"/>
    </row>
    <row r="16" spans="1:6" ht="12.75">
      <c r="A16" s="7">
        <v>691</v>
      </c>
      <c r="B16" s="8" t="s">
        <v>25</v>
      </c>
      <c r="C16" s="9"/>
      <c r="D16" s="55"/>
      <c r="E16" s="11"/>
      <c r="F16" s="56"/>
    </row>
    <row r="17" spans="1:6" ht="12.75">
      <c r="A17" s="7"/>
      <c r="B17" s="8" t="s">
        <v>26</v>
      </c>
      <c r="C17" s="9"/>
      <c r="D17" s="55">
        <v>18000</v>
      </c>
      <c r="E17" s="11">
        <v>8699</v>
      </c>
      <c r="F17" s="56" t="s">
        <v>27</v>
      </c>
    </row>
    <row r="18" spans="1:6" ht="12.75">
      <c r="A18" s="57"/>
      <c r="B18" s="58" t="s">
        <v>28</v>
      </c>
      <c r="C18" s="59"/>
      <c r="D18" s="60">
        <f>SUM(D9:D17)</f>
        <v>56100</v>
      </c>
      <c r="E18" s="60">
        <f>SUM(E9:E17)</f>
        <v>37151.5</v>
      </c>
      <c r="F18" s="61"/>
    </row>
    <row r="19" spans="1:6" ht="15.75">
      <c r="A19" s="62"/>
      <c r="B19" s="63" t="s">
        <v>29</v>
      </c>
      <c r="C19" s="39"/>
      <c r="D19" s="40"/>
      <c r="E19" s="41"/>
      <c r="F19" s="64"/>
    </row>
    <row r="20" spans="1:6" ht="12.75">
      <c r="A20" s="19">
        <v>501</v>
      </c>
      <c r="B20" s="20" t="s">
        <v>30</v>
      </c>
      <c r="C20" s="21"/>
      <c r="D20" s="65">
        <v>21000</v>
      </c>
      <c r="E20" s="22">
        <v>12028</v>
      </c>
      <c r="F20" s="66" t="s">
        <v>31</v>
      </c>
    </row>
    <row r="21" spans="1:6" ht="12.75">
      <c r="A21" s="67">
        <v>511</v>
      </c>
      <c r="B21" s="68" t="s">
        <v>32</v>
      </c>
      <c r="C21" s="69"/>
      <c r="D21" s="70"/>
      <c r="E21" s="71"/>
      <c r="F21" s="72"/>
    </row>
    <row r="22" spans="1:6" ht="12.75">
      <c r="A22" s="67">
        <v>512</v>
      </c>
      <c r="B22" s="68" t="s">
        <v>33</v>
      </c>
      <c r="C22" s="69"/>
      <c r="D22" s="70">
        <v>3000</v>
      </c>
      <c r="E22" s="71">
        <v>12800</v>
      </c>
      <c r="F22" s="73" t="s">
        <v>34</v>
      </c>
    </row>
    <row r="23" spans="1:6" ht="12.75">
      <c r="A23" s="67" t="s">
        <v>35</v>
      </c>
      <c r="B23" s="68" t="s">
        <v>36</v>
      </c>
      <c r="C23" s="69"/>
      <c r="D23" s="70">
        <v>5000</v>
      </c>
      <c r="E23" s="71">
        <v>1050</v>
      </c>
      <c r="F23" s="72"/>
    </row>
    <row r="24" spans="1:6" ht="12.75">
      <c r="A24" s="67" t="s">
        <v>37</v>
      </c>
      <c r="B24" s="68" t="s">
        <v>38</v>
      </c>
      <c r="C24" s="69"/>
      <c r="D24" s="70">
        <v>100</v>
      </c>
      <c r="E24" s="71">
        <v>26</v>
      </c>
      <c r="F24" s="73" t="s">
        <v>3</v>
      </c>
    </row>
    <row r="25" spans="1:6" ht="12.75">
      <c r="A25" s="67">
        <v>518</v>
      </c>
      <c r="B25" s="68" t="s">
        <v>39</v>
      </c>
      <c r="C25" s="69"/>
      <c r="D25" s="70">
        <v>15000</v>
      </c>
      <c r="E25" s="71">
        <v>1690</v>
      </c>
      <c r="F25" s="73" t="s">
        <v>3</v>
      </c>
    </row>
    <row r="26" spans="1:6" ht="12.75">
      <c r="A26" s="67">
        <v>521</v>
      </c>
      <c r="B26" s="68" t="s">
        <v>40</v>
      </c>
      <c r="C26" s="69"/>
      <c r="D26" s="70">
        <v>0</v>
      </c>
      <c r="E26" s="71"/>
      <c r="F26" s="73" t="s">
        <v>3</v>
      </c>
    </row>
    <row r="27" spans="1:6" ht="12.75">
      <c r="A27" s="67" t="s">
        <v>41</v>
      </c>
      <c r="B27" s="68" t="s">
        <v>42</v>
      </c>
      <c r="C27" s="69"/>
      <c r="D27" s="70">
        <v>2000</v>
      </c>
      <c r="E27" s="71">
        <v>2398.7</v>
      </c>
      <c r="F27" s="73" t="s">
        <v>43</v>
      </c>
    </row>
    <row r="28" spans="1:6" ht="12.75">
      <c r="A28" s="67">
        <v>551</v>
      </c>
      <c r="B28" s="68" t="s">
        <v>44</v>
      </c>
      <c r="C28" s="69"/>
      <c r="D28" s="70"/>
      <c r="E28" s="71"/>
      <c r="F28" s="72"/>
    </row>
    <row r="29" spans="1:6" ht="12.75">
      <c r="A29" s="67">
        <v>581</v>
      </c>
      <c r="B29" s="68" t="s">
        <v>45</v>
      </c>
      <c r="C29" s="69"/>
      <c r="D29" s="70">
        <v>10000</v>
      </c>
      <c r="E29" s="71">
        <v>9000</v>
      </c>
      <c r="F29" s="72" t="s">
        <v>3</v>
      </c>
    </row>
    <row r="30" spans="1:6" ht="12.75">
      <c r="A30" s="67"/>
      <c r="B30" s="8" t="s">
        <v>46</v>
      </c>
      <c r="C30" s="69"/>
      <c r="D30" s="70">
        <v>18500</v>
      </c>
      <c r="E30" s="71">
        <v>2580</v>
      </c>
      <c r="F30" s="56" t="s">
        <v>47</v>
      </c>
    </row>
    <row r="31" spans="1:6" ht="12.75">
      <c r="A31" s="25" t="s">
        <v>3</v>
      </c>
      <c r="B31" s="26" t="s">
        <v>48</v>
      </c>
      <c r="C31" s="27"/>
      <c r="D31" s="74">
        <f>SUM(D20:D29)</f>
        <v>56100</v>
      </c>
      <c r="E31" s="28">
        <f>SUM(E20:E30)</f>
        <v>41572.7</v>
      </c>
      <c r="F31" s="30"/>
    </row>
    <row r="32" spans="1:6" ht="12.75">
      <c r="A32" s="37"/>
      <c r="B32" s="38"/>
      <c r="C32" s="39"/>
      <c r="D32" s="40"/>
      <c r="E32" s="41"/>
      <c r="F32" s="42"/>
    </row>
    <row r="33" spans="1:6" ht="12.75">
      <c r="A33" s="75">
        <v>211</v>
      </c>
      <c r="B33" s="76" t="s">
        <v>5</v>
      </c>
      <c r="C33" s="77" t="s">
        <v>49</v>
      </c>
      <c r="D33" s="78" t="s">
        <v>7</v>
      </c>
      <c r="E33" s="78">
        <v>3654</v>
      </c>
      <c r="F33" s="79"/>
    </row>
    <row r="34" spans="1:6" ht="12.75">
      <c r="A34" s="80">
        <v>221</v>
      </c>
      <c r="B34" s="81" t="s">
        <v>8</v>
      </c>
      <c r="C34" s="82" t="s">
        <v>49</v>
      </c>
      <c r="D34" s="83" t="s">
        <v>7</v>
      </c>
      <c r="E34" s="83">
        <v>101054.5</v>
      </c>
      <c r="F34" s="84"/>
    </row>
    <row r="35" spans="1:6" ht="12.75">
      <c r="A35" s="85" t="s">
        <v>3</v>
      </c>
      <c r="B35" s="86" t="s">
        <v>9</v>
      </c>
      <c r="C35" s="87"/>
      <c r="D35" s="88">
        <f>D6</f>
        <v>109129.7</v>
      </c>
      <c r="E35" s="88">
        <f>E33+E34</f>
        <v>104708.5</v>
      </c>
      <c r="F35" s="89"/>
    </row>
    <row r="36" spans="1:6" ht="15.75">
      <c r="A36" s="90"/>
      <c r="B36" s="91" t="s">
        <v>50</v>
      </c>
      <c r="C36" s="92"/>
      <c r="D36" s="93">
        <f>D18-D31</f>
        <v>0</v>
      </c>
      <c r="E36" s="94">
        <f>E18-E31</f>
        <v>-4421.199999999997</v>
      </c>
      <c r="F36" s="95" t="s">
        <v>3</v>
      </c>
    </row>
    <row r="39" ht="12.75">
      <c r="A39" t="s">
        <v>3</v>
      </c>
    </row>
    <row r="40" spans="2:3" ht="12.75">
      <c r="B40" s="96" t="s">
        <v>51</v>
      </c>
      <c r="C40" t="s">
        <v>52</v>
      </c>
    </row>
    <row r="41" spans="2:5" ht="12.75">
      <c r="B41" s="96" t="s">
        <v>53</v>
      </c>
      <c r="C41" s="97">
        <v>30</v>
      </c>
      <c r="D41">
        <v>465</v>
      </c>
      <c r="E41" s="97">
        <f>C41*D41</f>
        <v>13950</v>
      </c>
    </row>
    <row r="42" spans="2:5" ht="12.75">
      <c r="B42" s="96" t="s">
        <v>54</v>
      </c>
      <c r="C42" s="97">
        <v>15</v>
      </c>
      <c r="D42">
        <v>347</v>
      </c>
      <c r="E42" s="97">
        <f>C42*D42</f>
        <v>5205</v>
      </c>
    </row>
    <row r="43" spans="2:5" ht="12.75">
      <c r="B43" s="96" t="s">
        <v>55</v>
      </c>
      <c r="E43" s="97">
        <f>E41+E42</f>
        <v>19155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75" zoomScaleNormal="75" workbookViewId="0" topLeftCell="A1">
      <selection activeCell="U22" sqref="U22"/>
    </sheetView>
  </sheetViews>
  <sheetFormatPr defaultColWidth="10.00390625" defaultRowHeight="12.75"/>
  <cols>
    <col min="1" max="1" width="8.625" style="0" customWidth="1"/>
    <col min="2" max="2" width="4.625" style="0" customWidth="1"/>
    <col min="3" max="3" width="9.375" style="0" customWidth="1"/>
    <col min="4" max="4" width="9.25390625" style="0" customWidth="1"/>
    <col min="5" max="5" width="8.625" style="0" customWidth="1"/>
    <col min="6" max="6" width="9.125" style="0" customWidth="1"/>
    <col min="7" max="7" width="10.25390625" style="0" customWidth="1"/>
    <col min="8" max="8" width="5.875" style="0" customWidth="1"/>
    <col min="9" max="9" width="10.25390625" style="0" customWidth="1"/>
    <col min="10" max="11" width="0" style="0" hidden="1" customWidth="1"/>
    <col min="12" max="12" width="8.25390625" style="0" customWidth="1"/>
    <col min="13" max="13" width="10.25390625" style="0" customWidth="1"/>
    <col min="14" max="14" width="5.875" style="0" customWidth="1"/>
    <col min="15" max="15" width="8.25390625" style="0" customWidth="1"/>
    <col min="16" max="16" width="13.75390625" style="0" customWidth="1"/>
    <col min="17" max="16384" width="10.25390625" style="0" customWidth="1"/>
  </cols>
  <sheetData>
    <row r="1" spans="1:19" ht="15.75">
      <c r="A1" s="98" t="s">
        <v>56</v>
      </c>
      <c r="B1" s="99"/>
      <c r="C1" s="100" t="s">
        <v>29</v>
      </c>
      <c r="D1" s="100"/>
      <c r="E1" s="100"/>
      <c r="F1" s="100"/>
      <c r="G1" s="100"/>
      <c r="H1" s="100"/>
      <c r="I1" s="100"/>
      <c r="J1" s="100"/>
      <c r="K1" s="100"/>
      <c r="L1" s="100"/>
      <c r="M1" s="100" t="s">
        <v>10</v>
      </c>
      <c r="N1" s="100"/>
      <c r="O1" s="100"/>
      <c r="P1" s="101"/>
      <c r="Q1" s="102" t="s">
        <v>57</v>
      </c>
      <c r="R1" s="102"/>
      <c r="S1" s="102"/>
    </row>
    <row r="2" spans="1:19" ht="12.75">
      <c r="A2" s="103"/>
      <c r="B2" s="104"/>
      <c r="C2" s="104" t="s">
        <v>36</v>
      </c>
      <c r="D2" s="104" t="s">
        <v>43</v>
      </c>
      <c r="E2" s="104" t="s">
        <v>58</v>
      </c>
      <c r="F2" s="104" t="s">
        <v>59</v>
      </c>
      <c r="G2" s="104" t="s">
        <v>60</v>
      </c>
      <c r="H2" s="104" t="s">
        <v>61</v>
      </c>
      <c r="I2" s="104" t="s">
        <v>62</v>
      </c>
      <c r="J2" s="104" t="s">
        <v>63</v>
      </c>
      <c r="K2" s="105" t="s">
        <v>64</v>
      </c>
      <c r="L2" s="106" t="s">
        <v>65</v>
      </c>
      <c r="M2" s="107" t="s">
        <v>62</v>
      </c>
      <c r="N2" s="105" t="s">
        <v>66</v>
      </c>
      <c r="O2" s="106" t="s">
        <v>65</v>
      </c>
      <c r="P2" s="108" t="s">
        <v>67</v>
      </c>
      <c r="Q2" s="109" t="s">
        <v>68</v>
      </c>
      <c r="R2" s="109" t="s">
        <v>69</v>
      </c>
      <c r="S2" s="109" t="s">
        <v>50</v>
      </c>
    </row>
    <row r="3" spans="1:19" ht="12.75">
      <c r="A3" s="110" t="s">
        <v>70</v>
      </c>
      <c r="B3" s="111"/>
      <c r="C3" s="111"/>
      <c r="D3" s="111"/>
      <c r="E3" s="111"/>
      <c r="F3" s="111"/>
      <c r="G3" s="111">
        <v>400</v>
      </c>
      <c r="H3" s="111">
        <v>800</v>
      </c>
      <c r="I3" s="111"/>
      <c r="J3" s="111"/>
      <c r="K3" s="112"/>
      <c r="L3" s="113">
        <f aca="true" t="shared" si="0" ref="L3:L12">SUM(C3:K3)</f>
        <v>1200</v>
      </c>
      <c r="M3" s="114">
        <v>780</v>
      </c>
      <c r="N3" s="112"/>
      <c r="O3" s="113">
        <f aca="true" t="shared" si="1" ref="O3:O12">SUM(M3:N3)</f>
        <v>780</v>
      </c>
      <c r="P3" s="115">
        <f aca="true" t="shared" si="2" ref="P3:P12">O3-L3</f>
        <v>-420</v>
      </c>
      <c r="Q3" s="116">
        <v>1300</v>
      </c>
      <c r="R3" s="116">
        <v>700</v>
      </c>
      <c r="S3" s="116">
        <f aca="true" t="shared" si="3" ref="S3:S15">R3-Q3</f>
        <v>-600</v>
      </c>
    </row>
    <row r="4" spans="1:20" ht="12.75">
      <c r="A4" s="117" t="s">
        <v>71</v>
      </c>
      <c r="B4" s="118" t="s">
        <v>72</v>
      </c>
      <c r="C4" s="118"/>
      <c r="D4" s="118"/>
      <c r="E4" s="118" t="s">
        <v>3</v>
      </c>
      <c r="F4" s="118" t="s">
        <v>3</v>
      </c>
      <c r="G4" s="118">
        <v>300</v>
      </c>
      <c r="H4" s="118">
        <v>740</v>
      </c>
      <c r="I4" s="118"/>
      <c r="J4" s="118"/>
      <c r="K4" s="119" t="s">
        <v>3</v>
      </c>
      <c r="L4" s="120">
        <f t="shared" si="0"/>
        <v>1040</v>
      </c>
      <c r="M4" s="121">
        <v>400</v>
      </c>
      <c r="N4" s="119"/>
      <c r="O4" s="120">
        <f t="shared" si="1"/>
        <v>400</v>
      </c>
      <c r="P4" s="122">
        <f t="shared" si="2"/>
        <v>-640</v>
      </c>
      <c r="Q4" s="120">
        <v>1200</v>
      </c>
      <c r="R4" s="120">
        <v>400</v>
      </c>
      <c r="S4" s="120">
        <f t="shared" si="3"/>
        <v>-800</v>
      </c>
      <c r="T4" t="s">
        <v>73</v>
      </c>
    </row>
    <row r="5" spans="1:19" ht="12.75">
      <c r="A5" s="117"/>
      <c r="B5" s="118" t="s">
        <v>74</v>
      </c>
      <c r="C5" s="118"/>
      <c r="D5" s="118"/>
      <c r="E5" s="118" t="s">
        <v>75</v>
      </c>
      <c r="F5" s="118" t="s">
        <v>76</v>
      </c>
      <c r="G5" s="118"/>
      <c r="H5" s="118"/>
      <c r="I5" s="118">
        <v>390</v>
      </c>
      <c r="J5" s="118"/>
      <c r="K5" s="119"/>
      <c r="L5" s="120">
        <f t="shared" si="0"/>
        <v>390</v>
      </c>
      <c r="M5" s="121"/>
      <c r="N5" s="119"/>
      <c r="O5" s="120">
        <f t="shared" si="1"/>
        <v>0</v>
      </c>
      <c r="P5" s="122">
        <f t="shared" si="2"/>
        <v>-390</v>
      </c>
      <c r="Q5" s="120">
        <v>500</v>
      </c>
      <c r="R5" s="120">
        <v>0</v>
      </c>
      <c r="S5" s="120">
        <f t="shared" si="3"/>
        <v>-500</v>
      </c>
    </row>
    <row r="6" spans="1:20" ht="12.75">
      <c r="A6" s="117"/>
      <c r="B6" s="118" t="s">
        <v>77</v>
      </c>
      <c r="C6" s="118"/>
      <c r="D6" s="118"/>
      <c r="E6" s="118">
        <v>1305</v>
      </c>
      <c r="F6" s="118">
        <v>533</v>
      </c>
      <c r="G6" s="118"/>
      <c r="H6" s="118"/>
      <c r="I6" s="118" t="s">
        <v>76</v>
      </c>
      <c r="J6" s="118"/>
      <c r="K6" s="119"/>
      <c r="L6" s="120">
        <f t="shared" si="0"/>
        <v>1838</v>
      </c>
      <c r="M6" s="121"/>
      <c r="N6" s="119"/>
      <c r="O6" s="120">
        <f t="shared" si="1"/>
        <v>0</v>
      </c>
      <c r="P6" s="122">
        <f t="shared" si="2"/>
        <v>-1838</v>
      </c>
      <c r="Q6" s="120">
        <v>3000</v>
      </c>
      <c r="R6" s="120">
        <v>0</v>
      </c>
      <c r="S6" s="120">
        <f t="shared" si="3"/>
        <v>-3000</v>
      </c>
      <c r="T6" t="s">
        <v>78</v>
      </c>
    </row>
    <row r="7" spans="1:19" ht="12.75">
      <c r="A7" s="117" t="s">
        <v>79</v>
      </c>
      <c r="B7" s="118" t="s">
        <v>72</v>
      </c>
      <c r="C7" s="118"/>
      <c r="D7" s="118"/>
      <c r="E7" s="118"/>
      <c r="F7" s="118"/>
      <c r="G7" s="118">
        <v>400</v>
      </c>
      <c r="H7" s="118">
        <v>1400</v>
      </c>
      <c r="I7" s="118"/>
      <c r="J7" s="118"/>
      <c r="K7" s="119" t="s">
        <v>3</v>
      </c>
      <c r="L7" s="120">
        <f t="shared" si="0"/>
        <v>1800</v>
      </c>
      <c r="M7" s="121">
        <v>640</v>
      </c>
      <c r="N7" s="119">
        <v>0</v>
      </c>
      <c r="O7" s="120">
        <f t="shared" si="1"/>
        <v>640</v>
      </c>
      <c r="P7" s="122">
        <f t="shared" si="2"/>
        <v>-1160</v>
      </c>
      <c r="Q7" s="120">
        <v>2000</v>
      </c>
      <c r="R7" s="120">
        <v>600</v>
      </c>
      <c r="S7" s="120">
        <f t="shared" si="3"/>
        <v>-1400</v>
      </c>
    </row>
    <row r="8" spans="1:19" ht="12.75">
      <c r="A8" s="117"/>
      <c r="B8" s="118" t="s">
        <v>74</v>
      </c>
      <c r="C8" s="118"/>
      <c r="D8" s="118"/>
      <c r="E8" s="118" t="s">
        <v>75</v>
      </c>
      <c r="F8" s="118" t="s">
        <v>76</v>
      </c>
      <c r="G8" s="118"/>
      <c r="H8" s="118"/>
      <c r="I8" s="118">
        <v>300</v>
      </c>
      <c r="J8" s="118"/>
      <c r="K8" s="119"/>
      <c r="L8" s="120">
        <f t="shared" si="0"/>
        <v>300</v>
      </c>
      <c r="M8" s="121"/>
      <c r="N8" s="119"/>
      <c r="O8" s="120">
        <f t="shared" si="1"/>
        <v>0</v>
      </c>
      <c r="P8" s="122">
        <f t="shared" si="2"/>
        <v>-300</v>
      </c>
      <c r="Q8" s="120">
        <v>1000</v>
      </c>
      <c r="R8" s="120">
        <v>0</v>
      </c>
      <c r="S8" s="120">
        <f t="shared" si="3"/>
        <v>-1000</v>
      </c>
    </row>
    <row r="9" spans="1:20" ht="12.75">
      <c r="A9" s="117"/>
      <c r="B9" s="118" t="s">
        <v>77</v>
      </c>
      <c r="C9" s="118"/>
      <c r="D9" s="118"/>
      <c r="E9" s="118">
        <v>1433</v>
      </c>
      <c r="F9" s="118" t="s">
        <v>76</v>
      </c>
      <c r="G9" s="118"/>
      <c r="H9" s="118"/>
      <c r="I9" s="118" t="s">
        <v>76</v>
      </c>
      <c r="J9" s="118"/>
      <c r="K9" s="119"/>
      <c r="L9" s="120">
        <f t="shared" si="0"/>
        <v>1433</v>
      </c>
      <c r="M9" s="121">
        <v>1200</v>
      </c>
      <c r="N9" s="119"/>
      <c r="O9" s="120">
        <f t="shared" si="1"/>
        <v>1200</v>
      </c>
      <c r="P9" s="122">
        <f t="shared" si="2"/>
        <v>-233</v>
      </c>
      <c r="Q9" s="120">
        <v>3000</v>
      </c>
      <c r="R9" s="120">
        <v>0</v>
      </c>
      <c r="S9" s="120">
        <f t="shared" si="3"/>
        <v>-3000</v>
      </c>
      <c r="T9" t="s">
        <v>80</v>
      </c>
    </row>
    <row r="10" spans="1:20" ht="12.75">
      <c r="A10" s="123" t="s">
        <v>81</v>
      </c>
      <c r="B10" s="118"/>
      <c r="C10" s="118" t="s">
        <v>3</v>
      </c>
      <c r="D10" s="118"/>
      <c r="E10" s="118"/>
      <c r="F10" s="118"/>
      <c r="G10" s="118"/>
      <c r="H10" s="118" t="s">
        <v>3</v>
      </c>
      <c r="I10" s="118"/>
      <c r="J10" s="118" t="s">
        <v>3</v>
      </c>
      <c r="K10" s="119"/>
      <c r="L10" s="120">
        <f t="shared" si="0"/>
        <v>0</v>
      </c>
      <c r="M10" s="121" t="s">
        <v>3</v>
      </c>
      <c r="N10" s="119"/>
      <c r="O10" s="120">
        <f t="shared" si="1"/>
        <v>0</v>
      </c>
      <c r="P10" s="122">
        <f t="shared" si="2"/>
        <v>0</v>
      </c>
      <c r="Q10" s="120">
        <v>2500</v>
      </c>
      <c r="R10" s="120">
        <v>2500</v>
      </c>
      <c r="S10" s="120">
        <f t="shared" si="3"/>
        <v>0</v>
      </c>
      <c r="T10" t="s">
        <v>82</v>
      </c>
    </row>
    <row r="11" spans="1:19" ht="12.75">
      <c r="A11" s="124" t="s">
        <v>83</v>
      </c>
      <c r="B11" s="118"/>
      <c r="C11" s="118"/>
      <c r="D11" s="118"/>
      <c r="E11" s="118"/>
      <c r="F11" s="118"/>
      <c r="G11" s="118" t="s">
        <v>3</v>
      </c>
      <c r="H11" s="118">
        <v>1100</v>
      </c>
      <c r="I11" s="118"/>
      <c r="J11" s="118"/>
      <c r="K11" s="119"/>
      <c r="L11" s="120">
        <f t="shared" si="0"/>
        <v>1100</v>
      </c>
      <c r="M11" s="121">
        <v>700</v>
      </c>
      <c r="N11" s="119"/>
      <c r="O11" s="120">
        <f t="shared" si="1"/>
        <v>700</v>
      </c>
      <c r="P11" s="122">
        <f t="shared" si="2"/>
        <v>-400</v>
      </c>
      <c r="Q11" s="120">
        <v>1300</v>
      </c>
      <c r="R11" s="120">
        <v>700</v>
      </c>
      <c r="S11" s="120">
        <f t="shared" si="3"/>
        <v>-600</v>
      </c>
    </row>
    <row r="12" spans="1:20" ht="12.75">
      <c r="A12" s="124" t="s">
        <v>84</v>
      </c>
      <c r="B12" s="118"/>
      <c r="C12" s="118">
        <v>600</v>
      </c>
      <c r="D12" s="118">
        <v>1000</v>
      </c>
      <c r="E12" s="118"/>
      <c r="F12" s="118"/>
      <c r="G12" s="118"/>
      <c r="H12" s="118">
        <v>1500</v>
      </c>
      <c r="I12" s="118"/>
      <c r="J12" s="118"/>
      <c r="K12" s="119"/>
      <c r="L12" s="120">
        <f t="shared" si="0"/>
        <v>3100</v>
      </c>
      <c r="M12" s="121">
        <v>3100</v>
      </c>
      <c r="N12" s="119"/>
      <c r="O12" s="120">
        <f t="shared" si="1"/>
        <v>3100</v>
      </c>
      <c r="P12" s="122">
        <f t="shared" si="2"/>
        <v>0</v>
      </c>
      <c r="Q12" s="120">
        <v>4000</v>
      </c>
      <c r="R12" s="120">
        <v>4000</v>
      </c>
      <c r="S12" s="120">
        <f t="shared" si="3"/>
        <v>0</v>
      </c>
      <c r="T12" t="s">
        <v>3</v>
      </c>
    </row>
    <row r="13" spans="1:20" ht="12.75">
      <c r="A13" s="125" t="s">
        <v>85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7"/>
      <c r="L13" s="128"/>
      <c r="M13" s="129"/>
      <c r="N13" s="127"/>
      <c r="O13" s="128"/>
      <c r="P13" s="130">
        <v>0</v>
      </c>
      <c r="Q13" s="128">
        <v>800</v>
      </c>
      <c r="R13" s="128">
        <v>800</v>
      </c>
      <c r="S13" s="128">
        <f t="shared" si="3"/>
        <v>0</v>
      </c>
      <c r="T13" t="s">
        <v>82</v>
      </c>
    </row>
    <row r="14" spans="1:20" ht="12.75">
      <c r="A14" s="125" t="s">
        <v>86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7"/>
      <c r="L14" s="128"/>
      <c r="M14" s="129"/>
      <c r="N14" s="127"/>
      <c r="O14" s="128"/>
      <c r="P14" s="130">
        <v>0</v>
      </c>
      <c r="Q14" s="128">
        <v>800</v>
      </c>
      <c r="R14" s="128">
        <v>800</v>
      </c>
      <c r="S14" s="128">
        <f t="shared" si="3"/>
        <v>0</v>
      </c>
      <c r="T14" t="s">
        <v>82</v>
      </c>
    </row>
    <row r="15" spans="1:19" ht="12.75">
      <c r="A15" s="131" t="s">
        <v>87</v>
      </c>
      <c r="B15" s="132"/>
      <c r="C15" s="132">
        <v>450</v>
      </c>
      <c r="D15" s="132"/>
      <c r="E15" s="132"/>
      <c r="F15" s="132"/>
      <c r="G15" s="132"/>
      <c r="H15" s="132">
        <v>700</v>
      </c>
      <c r="I15" s="132"/>
      <c r="J15" s="132" t="s">
        <v>3</v>
      </c>
      <c r="K15" s="133"/>
      <c r="L15" s="134">
        <f>SUM(C15:K15)</f>
        <v>1150</v>
      </c>
      <c r="M15" s="135">
        <v>920</v>
      </c>
      <c r="N15" s="133"/>
      <c r="O15" s="134">
        <f>SUM(M15:N15)</f>
        <v>920</v>
      </c>
      <c r="P15" s="122">
        <f>O15-L15</f>
        <v>-230</v>
      </c>
      <c r="Q15" s="134">
        <v>2500</v>
      </c>
      <c r="R15" s="134">
        <v>900</v>
      </c>
      <c r="S15" s="134">
        <f t="shared" si="3"/>
        <v>-1600</v>
      </c>
    </row>
    <row r="16" spans="12:19" ht="12.75">
      <c r="L16" s="136"/>
      <c r="O16" s="136"/>
      <c r="Q16" s="136"/>
      <c r="R16" s="136"/>
      <c r="S16" s="136"/>
    </row>
    <row r="17" spans="1:19" ht="12.75">
      <c r="A17" t="s">
        <v>65</v>
      </c>
      <c r="F17" t="s">
        <v>88</v>
      </c>
      <c r="L17" s="137">
        <f>SUM(L3:L15)</f>
        <v>13351</v>
      </c>
      <c r="O17" s="137">
        <f>SUM(O3:O15)</f>
        <v>7740</v>
      </c>
      <c r="Q17" s="134">
        <f>SUM(Q3:Q15)</f>
        <v>23900</v>
      </c>
      <c r="R17" s="134">
        <f>SUM(R3:R15)</f>
        <v>11400</v>
      </c>
      <c r="S17" s="134">
        <f>SUM(S3:S15)</f>
        <v>-12500</v>
      </c>
    </row>
    <row r="18" ht="12.75">
      <c r="E18" t="s">
        <v>89</v>
      </c>
    </row>
    <row r="19" ht="12.75">
      <c r="A19" t="s">
        <v>90</v>
      </c>
    </row>
    <row r="20" spans="6:7" ht="12.75">
      <c r="F20" t="s">
        <v>91</v>
      </c>
      <c r="G20">
        <v>4000</v>
      </c>
    </row>
    <row r="21" spans="6:7" ht="12.75">
      <c r="F21" t="s">
        <v>92</v>
      </c>
      <c r="G21">
        <v>3000</v>
      </c>
    </row>
    <row r="22" spans="6:21" ht="12.75">
      <c r="F22" t="s">
        <v>93</v>
      </c>
      <c r="G22">
        <v>2000</v>
      </c>
      <c r="U22" t="s">
        <v>94</v>
      </c>
    </row>
  </sheetData>
  <sheetProtection selectLockedCells="1" selectUnlockedCells="1"/>
  <mergeCells count="5">
    <mergeCell ref="C1:L1"/>
    <mergeCell ref="M1:O1"/>
    <mergeCell ref="Q1:S1"/>
    <mergeCell ref="A4:A6"/>
    <mergeCell ref="A7:A9"/>
  </mergeCells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48" sqref="F48"/>
    </sheetView>
  </sheetViews>
  <sheetFormatPr defaultColWidth="9.00390625" defaultRowHeight="12.75"/>
  <cols>
    <col min="2" max="2" width="31.375" style="0" customWidth="1"/>
    <col min="3" max="3" width="11.625" style="0" customWidth="1"/>
    <col min="4" max="4" width="13.125" style="0" customWidth="1"/>
    <col min="5" max="5" width="12.00390625" style="0" customWidth="1"/>
    <col min="6" max="6" width="40.875" style="0" customWidth="1"/>
  </cols>
  <sheetData>
    <row r="1" spans="1:6" ht="12.75">
      <c r="A1" s="138"/>
      <c r="B1" s="139" t="s">
        <v>95</v>
      </c>
      <c r="C1" s="140"/>
      <c r="D1" s="141"/>
      <c r="E1" s="78"/>
      <c r="F1" s="142"/>
    </row>
    <row r="2" spans="1:6" ht="12.75">
      <c r="A2" s="143"/>
      <c r="B2" s="144" t="s">
        <v>3</v>
      </c>
      <c r="C2" s="145"/>
      <c r="D2" s="146"/>
      <c r="E2" s="147"/>
      <c r="F2" s="148"/>
    </row>
    <row r="3" spans="1:6" ht="12.75">
      <c r="A3" s="149" t="s">
        <v>4</v>
      </c>
      <c r="B3" s="150" t="s">
        <v>3</v>
      </c>
      <c r="C3" s="151"/>
      <c r="D3" s="152"/>
      <c r="E3" s="153"/>
      <c r="F3" s="154"/>
    </row>
    <row r="4" spans="1:6" ht="12.75">
      <c r="A4" s="155">
        <v>211</v>
      </c>
      <c r="B4" s="156" t="s">
        <v>96</v>
      </c>
      <c r="C4" s="157">
        <v>42005</v>
      </c>
      <c r="D4" s="78">
        <v>3654</v>
      </c>
      <c r="E4" s="23" t="s">
        <v>7</v>
      </c>
      <c r="F4" s="158"/>
    </row>
    <row r="5" spans="1:6" ht="12.75">
      <c r="A5" s="159">
        <v>221</v>
      </c>
      <c r="B5" s="160" t="s">
        <v>97</v>
      </c>
      <c r="C5" s="161">
        <v>42005</v>
      </c>
      <c r="D5" s="83">
        <v>101054.5</v>
      </c>
      <c r="E5" s="29" t="s">
        <v>7</v>
      </c>
      <c r="F5" s="162"/>
    </row>
    <row r="6" spans="1:6" ht="12.75">
      <c r="A6" s="163" t="s">
        <v>3</v>
      </c>
      <c r="B6" s="164" t="s">
        <v>9</v>
      </c>
      <c r="C6" s="165"/>
      <c r="D6" s="35">
        <f>D4+D5</f>
        <v>104708.5</v>
      </c>
      <c r="E6" s="35" t="s">
        <v>7</v>
      </c>
      <c r="F6" s="166"/>
    </row>
    <row r="7" spans="1:6" ht="12.75">
      <c r="A7" s="167"/>
      <c r="B7" s="168"/>
      <c r="C7" s="169"/>
      <c r="D7" s="170"/>
      <c r="E7" s="170"/>
      <c r="F7" s="171"/>
    </row>
    <row r="8" spans="1:6" ht="12.75">
      <c r="A8" s="43" t="s">
        <v>3</v>
      </c>
      <c r="B8" s="172" t="s">
        <v>10</v>
      </c>
      <c r="C8" s="45"/>
      <c r="D8" s="173" t="s">
        <v>11</v>
      </c>
      <c r="E8" s="174" t="s">
        <v>98</v>
      </c>
      <c r="F8" s="48" t="s">
        <v>13</v>
      </c>
    </row>
    <row r="9" spans="1:6" ht="12.75">
      <c r="A9" s="175">
        <v>602</v>
      </c>
      <c r="B9" s="176" t="s">
        <v>14</v>
      </c>
      <c r="C9" s="177"/>
      <c r="D9" s="178">
        <v>11000</v>
      </c>
      <c r="E9" s="178">
        <v>3660</v>
      </c>
      <c r="F9" s="54" t="s">
        <v>15</v>
      </c>
    </row>
    <row r="10" spans="1:6" ht="12.75">
      <c r="A10" s="143" t="s">
        <v>16</v>
      </c>
      <c r="B10" s="144" t="s">
        <v>17</v>
      </c>
      <c r="C10" s="145"/>
      <c r="D10" s="147"/>
      <c r="E10" s="147"/>
      <c r="F10" s="179"/>
    </row>
    <row r="11" spans="1:6" ht="12.75">
      <c r="A11" s="143" t="s">
        <v>18</v>
      </c>
      <c r="B11" s="144" t="s">
        <v>19</v>
      </c>
      <c r="C11" s="145"/>
      <c r="D11" s="147">
        <v>100</v>
      </c>
      <c r="E11" s="147">
        <v>59.4</v>
      </c>
      <c r="F11" s="179"/>
    </row>
    <row r="12" spans="1:6" ht="12.75">
      <c r="A12" s="143" t="s">
        <v>20</v>
      </c>
      <c r="B12" s="144" t="s">
        <v>21</v>
      </c>
      <c r="C12" s="145"/>
      <c r="D12" s="147"/>
      <c r="E12" s="147"/>
      <c r="F12" s="179"/>
    </row>
    <row r="13" spans="1:6" ht="25.5">
      <c r="A13" s="143">
        <v>681</v>
      </c>
      <c r="B13" s="144" t="s">
        <v>22</v>
      </c>
      <c r="C13" s="145"/>
      <c r="D13" s="147">
        <v>18300</v>
      </c>
      <c r="E13" s="147">
        <v>13850</v>
      </c>
      <c r="F13" s="179"/>
    </row>
    <row r="14" spans="1:6" ht="25.5">
      <c r="A14" s="143">
        <v>682</v>
      </c>
      <c r="B14" s="144" t="s">
        <v>23</v>
      </c>
      <c r="C14" s="145"/>
      <c r="D14" s="147">
        <v>0</v>
      </c>
      <c r="E14" s="147" t="s">
        <v>7</v>
      </c>
      <c r="F14" s="179"/>
    </row>
    <row r="15" spans="1:6" ht="12.75">
      <c r="A15" s="143">
        <v>684</v>
      </c>
      <c r="B15" s="144" t="s">
        <v>24</v>
      </c>
      <c r="C15" s="145"/>
      <c r="D15" s="147" t="s">
        <v>3</v>
      </c>
      <c r="E15" s="147"/>
      <c r="F15" s="179"/>
    </row>
    <row r="16" spans="1:6" ht="12.75">
      <c r="A16" s="143">
        <v>691</v>
      </c>
      <c r="B16" s="144" t="s">
        <v>25</v>
      </c>
      <c r="C16" s="145"/>
      <c r="D16" s="147"/>
      <c r="E16" s="147"/>
      <c r="F16" s="179"/>
    </row>
    <row r="17" spans="1:6" ht="12.75">
      <c r="A17" s="143"/>
      <c r="B17" s="144" t="s">
        <v>26</v>
      </c>
      <c r="C17" s="145"/>
      <c r="D17" s="147">
        <v>10000</v>
      </c>
      <c r="E17" s="147">
        <v>25384</v>
      </c>
      <c r="F17" s="56" t="s">
        <v>99</v>
      </c>
    </row>
    <row r="18" spans="1:6" ht="12.75">
      <c r="A18" s="180"/>
      <c r="B18" s="181" t="s">
        <v>28</v>
      </c>
      <c r="C18" s="182"/>
      <c r="D18" s="183">
        <f>SUM(D9:D17)</f>
        <v>39400</v>
      </c>
      <c r="E18" s="183">
        <f>SUM(E9:E17)</f>
        <v>42953.4</v>
      </c>
      <c r="F18" s="184"/>
    </row>
    <row r="19" spans="1:6" ht="12.75">
      <c r="A19" s="185"/>
      <c r="B19" s="186" t="s">
        <v>29</v>
      </c>
      <c r="C19" s="169"/>
      <c r="D19" s="170"/>
      <c r="E19" s="170"/>
      <c r="F19" s="187"/>
    </row>
    <row r="20" spans="1:6" ht="12.75">
      <c r="A20" s="155">
        <v>501</v>
      </c>
      <c r="B20" s="156" t="s">
        <v>30</v>
      </c>
      <c r="C20" s="188"/>
      <c r="D20" s="23">
        <v>15000</v>
      </c>
      <c r="E20" s="23">
        <v>13673</v>
      </c>
      <c r="F20" s="66" t="s">
        <v>31</v>
      </c>
    </row>
    <row r="21" spans="1:6" ht="12.75">
      <c r="A21" s="189">
        <v>511</v>
      </c>
      <c r="B21" s="190" t="s">
        <v>32</v>
      </c>
      <c r="C21" s="191"/>
      <c r="D21" s="192"/>
      <c r="E21" s="192"/>
      <c r="F21" s="193"/>
    </row>
    <row r="22" spans="1:6" ht="12.75">
      <c r="A22" s="189">
        <v>512</v>
      </c>
      <c r="B22" s="190" t="s">
        <v>33</v>
      </c>
      <c r="C22" s="191"/>
      <c r="D22" s="192">
        <v>13000</v>
      </c>
      <c r="E22" s="192">
        <v>17087</v>
      </c>
      <c r="F22" s="73" t="s">
        <v>34</v>
      </c>
    </row>
    <row r="23" spans="1:6" ht="12.75">
      <c r="A23" s="189" t="s">
        <v>35</v>
      </c>
      <c r="B23" s="190" t="s">
        <v>36</v>
      </c>
      <c r="C23" s="191"/>
      <c r="D23" s="192">
        <v>1500</v>
      </c>
      <c r="E23" s="192">
        <v>600</v>
      </c>
      <c r="F23" s="193"/>
    </row>
    <row r="24" spans="1:6" ht="12.75">
      <c r="A24" s="189" t="s">
        <v>37</v>
      </c>
      <c r="B24" s="190" t="s">
        <v>38</v>
      </c>
      <c r="C24" s="191"/>
      <c r="D24" s="192">
        <v>100</v>
      </c>
      <c r="E24" s="192">
        <v>13</v>
      </c>
      <c r="F24" s="73" t="s">
        <v>3</v>
      </c>
    </row>
    <row r="25" spans="1:6" ht="12.75">
      <c r="A25" s="189">
        <v>518</v>
      </c>
      <c r="B25" s="190" t="s">
        <v>39</v>
      </c>
      <c r="C25" s="191"/>
      <c r="D25" s="192">
        <v>3000</v>
      </c>
      <c r="E25" s="192">
        <v>1900</v>
      </c>
      <c r="F25" s="73" t="s">
        <v>3</v>
      </c>
    </row>
    <row r="26" spans="1:6" ht="25.5">
      <c r="A26" s="189">
        <v>521</v>
      </c>
      <c r="B26" s="190" t="s">
        <v>40</v>
      </c>
      <c r="C26" s="191"/>
      <c r="D26" s="192">
        <v>0</v>
      </c>
      <c r="E26" s="192"/>
      <c r="F26" s="73" t="s">
        <v>3</v>
      </c>
    </row>
    <row r="27" spans="1:6" ht="25.5">
      <c r="A27" s="189" t="s">
        <v>41</v>
      </c>
      <c r="B27" s="190" t="s">
        <v>42</v>
      </c>
      <c r="C27" s="191"/>
      <c r="D27" s="192">
        <v>2500</v>
      </c>
      <c r="E27" s="192">
        <v>1417.3</v>
      </c>
      <c r="F27" s="73" t="s">
        <v>43</v>
      </c>
    </row>
    <row r="28" spans="1:6" ht="12.75">
      <c r="A28" s="189">
        <v>551</v>
      </c>
      <c r="B28" s="190" t="s">
        <v>44</v>
      </c>
      <c r="C28" s="191"/>
      <c r="D28" s="192"/>
      <c r="E28" s="192"/>
      <c r="F28" s="193"/>
    </row>
    <row r="29" spans="1:6" ht="12.75">
      <c r="A29" s="189">
        <v>581</v>
      </c>
      <c r="B29" s="190" t="s">
        <v>45</v>
      </c>
      <c r="C29" s="191"/>
      <c r="D29" s="192">
        <v>9000</v>
      </c>
      <c r="E29" s="192" t="s">
        <v>7</v>
      </c>
      <c r="F29" s="193" t="s">
        <v>3</v>
      </c>
    </row>
    <row r="30" spans="1:6" ht="12.75">
      <c r="A30" s="189"/>
      <c r="B30" s="144" t="s">
        <v>46</v>
      </c>
      <c r="C30" s="191"/>
      <c r="D30" s="192">
        <v>5000</v>
      </c>
      <c r="E30" s="194">
        <v>15000</v>
      </c>
      <c r="F30" s="56" t="s">
        <v>100</v>
      </c>
    </row>
    <row r="31" spans="1:6" ht="12.75">
      <c r="A31" s="159" t="s">
        <v>3</v>
      </c>
      <c r="B31" s="160" t="s">
        <v>48</v>
      </c>
      <c r="C31" s="195"/>
      <c r="D31" s="29">
        <f>SUM(D20:D29)</f>
        <v>44100</v>
      </c>
      <c r="E31" s="29">
        <f>SUM(E20:E30)</f>
        <v>49690.3</v>
      </c>
      <c r="F31" s="162"/>
    </row>
    <row r="32" spans="1:6" ht="12.75">
      <c r="A32" s="167"/>
      <c r="B32" s="168"/>
      <c r="C32" s="169"/>
      <c r="D32" s="170"/>
      <c r="E32" s="170"/>
      <c r="F32" s="171"/>
    </row>
    <row r="33" spans="1:6" ht="12.75">
      <c r="A33" s="196">
        <v>211</v>
      </c>
      <c r="B33" s="197" t="s">
        <v>96</v>
      </c>
      <c r="C33" s="198">
        <v>42369</v>
      </c>
      <c r="D33" s="78" t="s">
        <v>7</v>
      </c>
      <c r="E33" s="78">
        <v>10881</v>
      </c>
      <c r="F33" s="199"/>
    </row>
    <row r="34" spans="1:6" ht="12.75">
      <c r="A34" s="200">
        <v>221</v>
      </c>
      <c r="B34" s="201" t="s">
        <v>97</v>
      </c>
      <c r="C34" s="202">
        <v>42369</v>
      </c>
      <c r="D34" s="83" t="s">
        <v>7</v>
      </c>
      <c r="E34" s="83">
        <v>87090.6</v>
      </c>
      <c r="F34" s="203"/>
    </row>
    <row r="35" spans="1:6" ht="12.75">
      <c r="A35" s="204" t="s">
        <v>3</v>
      </c>
      <c r="B35" s="205" t="s">
        <v>9</v>
      </c>
      <c r="C35" s="206"/>
      <c r="D35" s="83" t="s">
        <v>7</v>
      </c>
      <c r="E35" s="207">
        <f>E33+E34</f>
        <v>97971.6</v>
      </c>
      <c r="F35" s="208"/>
    </row>
    <row r="36" spans="1:6" ht="12.75">
      <c r="A36" s="204"/>
      <c r="B36" s="205" t="s">
        <v>50</v>
      </c>
      <c r="C36" s="206"/>
      <c r="D36" s="207">
        <f>D18-D31</f>
        <v>-4700</v>
      </c>
      <c r="E36" s="207">
        <f>E18-E31</f>
        <v>-6736.9000000000015</v>
      </c>
      <c r="F36" s="208" t="s">
        <v>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65" zoomScaleNormal="65" workbookViewId="0" topLeftCell="A52">
      <selection activeCell="O103" sqref="O103"/>
    </sheetView>
  </sheetViews>
  <sheetFormatPr defaultColWidth="10.00390625" defaultRowHeight="12.75"/>
  <cols>
    <col min="1" max="1" width="10.25390625" style="0" customWidth="1"/>
    <col min="2" max="2" width="18.125" style="0" customWidth="1"/>
    <col min="3" max="16384" width="10.25390625" style="0" customWidth="1"/>
  </cols>
  <sheetData>
    <row r="1" ht="15">
      <c r="B1" s="209" t="s">
        <v>101</v>
      </c>
    </row>
    <row r="3" spans="1:10" ht="15">
      <c r="A3" s="210" t="s">
        <v>102</v>
      </c>
      <c r="B3" s="211" t="s">
        <v>103</v>
      </c>
      <c r="C3" s="211" t="s">
        <v>104</v>
      </c>
      <c r="D3" s="211" t="s">
        <v>105</v>
      </c>
      <c r="E3" s="211" t="s">
        <v>106</v>
      </c>
      <c r="F3" s="211" t="s">
        <v>107</v>
      </c>
      <c r="G3" s="211" t="s">
        <v>108</v>
      </c>
      <c r="H3" s="211" t="s">
        <v>109</v>
      </c>
      <c r="I3" s="212" t="s">
        <v>110</v>
      </c>
      <c r="J3" s="213" t="s">
        <v>55</v>
      </c>
    </row>
    <row r="4" spans="1:10" ht="12.75">
      <c r="A4" s="214">
        <v>3603041</v>
      </c>
      <c r="B4" s="215" t="s">
        <v>111</v>
      </c>
      <c r="C4" s="215">
        <v>5</v>
      </c>
      <c r="D4" s="215">
        <v>4</v>
      </c>
      <c r="E4" s="215">
        <v>1</v>
      </c>
      <c r="F4" s="215">
        <v>0</v>
      </c>
      <c r="G4" s="215">
        <v>4</v>
      </c>
      <c r="H4" s="215">
        <v>11</v>
      </c>
      <c r="I4" s="216">
        <v>8</v>
      </c>
      <c r="J4" s="217">
        <f>SUM(C4:I4)</f>
        <v>33</v>
      </c>
    </row>
    <row r="5" spans="1:10" ht="12.75">
      <c r="A5" s="218">
        <v>3603042</v>
      </c>
      <c r="B5" s="118" t="s">
        <v>112</v>
      </c>
      <c r="C5" s="118">
        <v>16</v>
      </c>
      <c r="D5" s="118">
        <v>111</v>
      </c>
      <c r="E5" s="118">
        <v>0</v>
      </c>
      <c r="F5" s="118">
        <v>0</v>
      </c>
      <c r="G5" s="118">
        <v>13</v>
      </c>
      <c r="H5" s="118">
        <v>6</v>
      </c>
      <c r="I5" s="219">
        <v>62</v>
      </c>
      <c r="J5" s="220">
        <f>SUM(C5:I5)</f>
        <v>208</v>
      </c>
    </row>
    <row r="6" spans="1:10" ht="12.75">
      <c r="A6" s="218">
        <v>3603061</v>
      </c>
      <c r="B6" s="118" t="s">
        <v>113</v>
      </c>
      <c r="C6" s="118">
        <v>89</v>
      </c>
      <c r="D6" s="118">
        <v>72</v>
      </c>
      <c r="E6" s="118">
        <v>5</v>
      </c>
      <c r="F6" s="118">
        <v>2</v>
      </c>
      <c r="G6" s="118">
        <v>10</v>
      </c>
      <c r="H6" s="118">
        <v>11</v>
      </c>
      <c r="I6" s="219">
        <v>35</v>
      </c>
      <c r="J6" s="220">
        <f>SUM(C6:I6)</f>
        <v>224</v>
      </c>
    </row>
    <row r="7" spans="1:10" ht="12.75">
      <c r="A7" s="221">
        <v>3603075</v>
      </c>
      <c r="B7" s="126" t="s">
        <v>114</v>
      </c>
      <c r="C7" s="126">
        <v>7</v>
      </c>
      <c r="D7" s="126">
        <v>92</v>
      </c>
      <c r="E7" s="126">
        <v>4</v>
      </c>
      <c r="F7" s="126">
        <v>3</v>
      </c>
      <c r="G7" s="126">
        <v>4</v>
      </c>
      <c r="H7" s="126">
        <v>19</v>
      </c>
      <c r="I7" s="127">
        <v>56</v>
      </c>
      <c r="J7" s="222">
        <f>SUM(C7:I7)</f>
        <v>185</v>
      </c>
    </row>
    <row r="8" spans="2:10" ht="15">
      <c r="B8" s="223" t="s">
        <v>55</v>
      </c>
      <c r="C8" s="224">
        <f aca="true" t="shared" si="0" ref="C8:J8">SUM(C4:C7)</f>
        <v>117</v>
      </c>
      <c r="D8" s="224">
        <f t="shared" si="0"/>
        <v>279</v>
      </c>
      <c r="E8" s="224">
        <f t="shared" si="0"/>
        <v>10</v>
      </c>
      <c r="F8" s="224">
        <f t="shared" si="0"/>
        <v>5</v>
      </c>
      <c r="G8" s="224">
        <f t="shared" si="0"/>
        <v>31</v>
      </c>
      <c r="H8" s="224">
        <f t="shared" si="0"/>
        <v>47</v>
      </c>
      <c r="I8" s="225">
        <f t="shared" si="0"/>
        <v>161</v>
      </c>
      <c r="J8" s="226">
        <f t="shared" si="0"/>
        <v>650</v>
      </c>
    </row>
    <row r="10" spans="4:5" ht="12.75">
      <c r="D10" t="s">
        <v>115</v>
      </c>
      <c r="E10" s="227">
        <f>C8+D8</f>
        <v>396</v>
      </c>
    </row>
    <row r="11" spans="4:5" ht="12.75">
      <c r="D11" t="s">
        <v>116</v>
      </c>
      <c r="E11" s="227">
        <f>SUM(E8:I8)</f>
        <v>254</v>
      </c>
    </row>
    <row r="12" spans="4:5" ht="12.75">
      <c r="D12" t="s">
        <v>117</v>
      </c>
      <c r="E12" s="227">
        <f>E10+E11</f>
        <v>650</v>
      </c>
    </row>
    <row r="14" ht="15">
      <c r="B14" s="209" t="s">
        <v>118</v>
      </c>
    </row>
    <row r="16" spans="1:10" ht="15">
      <c r="A16" s="210" t="s">
        <v>102</v>
      </c>
      <c r="B16" s="211" t="s">
        <v>103</v>
      </c>
      <c r="C16" s="211" t="s">
        <v>104</v>
      </c>
      <c r="D16" s="211" t="s">
        <v>105</v>
      </c>
      <c r="E16" s="211" t="s">
        <v>106</v>
      </c>
      <c r="F16" s="211" t="s">
        <v>107</v>
      </c>
      <c r="G16" s="211" t="s">
        <v>108</v>
      </c>
      <c r="H16" s="211" t="s">
        <v>109</v>
      </c>
      <c r="I16" s="212" t="s">
        <v>110</v>
      </c>
      <c r="J16" s="213" t="s">
        <v>55</v>
      </c>
    </row>
    <row r="17" spans="1:10" ht="12.75">
      <c r="A17" s="214">
        <v>3603041</v>
      </c>
      <c r="B17" s="215" t="s">
        <v>111</v>
      </c>
      <c r="C17" s="215">
        <v>5</v>
      </c>
      <c r="D17" s="215">
        <v>4</v>
      </c>
      <c r="E17" s="215">
        <v>1</v>
      </c>
      <c r="F17" s="215">
        <v>0</v>
      </c>
      <c r="G17" s="215">
        <v>4</v>
      </c>
      <c r="H17" s="215">
        <v>11</v>
      </c>
      <c r="I17" s="216">
        <v>8</v>
      </c>
      <c r="J17" s="217">
        <f>SUM(C17:I17)</f>
        <v>33</v>
      </c>
    </row>
    <row r="18" spans="1:10" ht="12.75">
      <c r="A18" s="218">
        <v>3603042</v>
      </c>
      <c r="B18" s="118" t="s">
        <v>112</v>
      </c>
      <c r="C18" s="118">
        <v>16</v>
      </c>
      <c r="D18" s="118">
        <v>111</v>
      </c>
      <c r="E18" s="118">
        <v>0</v>
      </c>
      <c r="F18" s="118">
        <v>0</v>
      </c>
      <c r="G18" s="118">
        <v>13</v>
      </c>
      <c r="H18" s="118">
        <v>6</v>
      </c>
      <c r="I18" s="219">
        <v>62</v>
      </c>
      <c r="J18" s="220">
        <f>SUM(C18:I18)</f>
        <v>208</v>
      </c>
    </row>
    <row r="19" spans="1:10" ht="12.75">
      <c r="A19" s="218">
        <v>3603061</v>
      </c>
      <c r="B19" s="118" t="s">
        <v>113</v>
      </c>
      <c r="C19" s="118">
        <v>89</v>
      </c>
      <c r="D19" s="118">
        <v>72</v>
      </c>
      <c r="E19" s="118">
        <v>5</v>
      </c>
      <c r="F19" s="118">
        <v>2</v>
      </c>
      <c r="G19" s="118">
        <v>10</v>
      </c>
      <c r="H19" s="118">
        <v>11</v>
      </c>
      <c r="I19" s="219">
        <v>35</v>
      </c>
      <c r="J19" s="220">
        <f>SUM(C19:I19)</f>
        <v>224</v>
      </c>
    </row>
    <row r="20" spans="1:10" ht="12.75">
      <c r="A20" s="221">
        <v>3603075</v>
      </c>
      <c r="B20" s="126" t="s">
        <v>114</v>
      </c>
      <c r="C20" s="126">
        <v>8</v>
      </c>
      <c r="D20" s="126">
        <v>100</v>
      </c>
      <c r="E20" s="126">
        <v>4</v>
      </c>
      <c r="F20" s="126">
        <v>6</v>
      </c>
      <c r="G20" s="126">
        <v>6</v>
      </c>
      <c r="H20" s="126">
        <v>25</v>
      </c>
      <c r="I20" s="127">
        <v>49</v>
      </c>
      <c r="J20" s="222">
        <f>SUM(C20:I20)</f>
        <v>198</v>
      </c>
    </row>
    <row r="21" spans="2:10" ht="15">
      <c r="B21" s="223" t="s">
        <v>55</v>
      </c>
      <c r="C21" s="224">
        <f aca="true" t="shared" si="1" ref="C21:J21">SUM(C17:C20)</f>
        <v>118</v>
      </c>
      <c r="D21" s="224">
        <f t="shared" si="1"/>
        <v>287</v>
      </c>
      <c r="E21" s="224">
        <f t="shared" si="1"/>
        <v>10</v>
      </c>
      <c r="F21" s="224">
        <f t="shared" si="1"/>
        <v>8</v>
      </c>
      <c r="G21" s="224">
        <f t="shared" si="1"/>
        <v>33</v>
      </c>
      <c r="H21" s="224">
        <f t="shared" si="1"/>
        <v>53</v>
      </c>
      <c r="I21" s="225">
        <f t="shared" si="1"/>
        <v>154</v>
      </c>
      <c r="J21" s="226">
        <f t="shared" si="1"/>
        <v>663</v>
      </c>
    </row>
    <row r="23" spans="4:5" ht="12.75">
      <c r="D23" t="s">
        <v>115</v>
      </c>
      <c r="E23" s="227">
        <f>C21+D21</f>
        <v>405</v>
      </c>
    </row>
    <row r="24" spans="4:5" ht="12.75">
      <c r="D24" t="s">
        <v>116</v>
      </c>
      <c r="E24" s="227">
        <f>SUM(E21:I21)</f>
        <v>258</v>
      </c>
    </row>
    <row r="25" spans="4:5" ht="12.75">
      <c r="D25" t="s">
        <v>117</v>
      </c>
      <c r="E25" s="227">
        <f>E23+E24</f>
        <v>663</v>
      </c>
    </row>
    <row r="27" ht="15">
      <c r="B27" s="209" t="s">
        <v>119</v>
      </c>
    </row>
    <row r="29" spans="1:10" ht="15">
      <c r="A29" s="210" t="s">
        <v>102</v>
      </c>
      <c r="B29" s="211" t="s">
        <v>103</v>
      </c>
      <c r="C29" s="211" t="s">
        <v>104</v>
      </c>
      <c r="D29" s="211" t="s">
        <v>105</v>
      </c>
      <c r="E29" s="211" t="s">
        <v>106</v>
      </c>
      <c r="F29" s="211" t="s">
        <v>107</v>
      </c>
      <c r="G29" s="211" t="s">
        <v>108</v>
      </c>
      <c r="H29" s="211" t="s">
        <v>109</v>
      </c>
      <c r="I29" s="212" t="s">
        <v>110</v>
      </c>
      <c r="J29" s="213" t="s">
        <v>55</v>
      </c>
    </row>
    <row r="30" spans="1:10" ht="15">
      <c r="A30" s="214">
        <v>3603041</v>
      </c>
      <c r="B30" s="215" t="s">
        <v>111</v>
      </c>
      <c r="C30" s="228">
        <v>6</v>
      </c>
      <c r="D30" s="228">
        <v>4</v>
      </c>
      <c r="E30" s="228">
        <v>0</v>
      </c>
      <c r="F30" s="228">
        <v>0</v>
      </c>
      <c r="G30" s="228">
        <v>6</v>
      </c>
      <c r="H30" s="228">
        <v>15</v>
      </c>
      <c r="I30" s="228">
        <v>2</v>
      </c>
      <c r="J30" s="229">
        <f>SUM(C30:I30)</f>
        <v>33</v>
      </c>
    </row>
    <row r="31" spans="1:10" ht="15">
      <c r="A31" s="218">
        <v>3603042</v>
      </c>
      <c r="B31" s="118" t="s">
        <v>112</v>
      </c>
      <c r="C31" s="228">
        <v>19</v>
      </c>
      <c r="D31" s="228">
        <v>94</v>
      </c>
      <c r="E31" s="228">
        <v>0</v>
      </c>
      <c r="F31" s="228">
        <v>1</v>
      </c>
      <c r="G31" s="228">
        <v>12</v>
      </c>
      <c r="H31" s="228">
        <v>7</v>
      </c>
      <c r="I31" s="228">
        <v>55</v>
      </c>
      <c r="J31" s="230">
        <f>SUM(C31:I31)</f>
        <v>188</v>
      </c>
    </row>
    <row r="32" spans="1:10" ht="15">
      <c r="A32" s="218">
        <v>3603061</v>
      </c>
      <c r="B32" s="118" t="s">
        <v>113</v>
      </c>
      <c r="C32" s="228">
        <v>102</v>
      </c>
      <c r="D32" s="228">
        <v>93</v>
      </c>
      <c r="E32" s="228">
        <v>2</v>
      </c>
      <c r="F32" s="228">
        <v>3</v>
      </c>
      <c r="G32" s="228">
        <v>14</v>
      </c>
      <c r="H32" s="228">
        <v>21</v>
      </c>
      <c r="I32" s="228">
        <v>43</v>
      </c>
      <c r="J32" s="230">
        <f>SUM(C32:I32)</f>
        <v>278</v>
      </c>
    </row>
    <row r="33" spans="1:10" ht="15">
      <c r="A33" s="221">
        <v>3603075</v>
      </c>
      <c r="B33" s="126" t="s">
        <v>114</v>
      </c>
      <c r="C33" s="228">
        <v>8</v>
      </c>
      <c r="D33" s="228">
        <v>120</v>
      </c>
      <c r="E33" s="228">
        <v>5</v>
      </c>
      <c r="F33" s="228">
        <v>6</v>
      </c>
      <c r="G33" s="228">
        <v>10</v>
      </c>
      <c r="H33" s="228">
        <v>35</v>
      </c>
      <c r="I33" s="228">
        <v>91</v>
      </c>
      <c r="J33" s="231">
        <f>SUM(C33:I33)</f>
        <v>275</v>
      </c>
    </row>
    <row r="34" spans="2:10" ht="15">
      <c r="B34" s="223" t="s">
        <v>55</v>
      </c>
      <c r="C34" s="232">
        <f aca="true" t="shared" si="2" ref="C34:J34">SUM(C30:C33)</f>
        <v>135</v>
      </c>
      <c r="D34" s="232">
        <f t="shared" si="2"/>
        <v>311</v>
      </c>
      <c r="E34" s="232">
        <f t="shared" si="2"/>
        <v>7</v>
      </c>
      <c r="F34" s="232">
        <f t="shared" si="2"/>
        <v>10</v>
      </c>
      <c r="G34" s="232">
        <f t="shared" si="2"/>
        <v>42</v>
      </c>
      <c r="H34" s="232">
        <f t="shared" si="2"/>
        <v>78</v>
      </c>
      <c r="I34" s="233">
        <f t="shared" si="2"/>
        <v>191</v>
      </c>
      <c r="J34" s="234">
        <f t="shared" si="2"/>
        <v>774</v>
      </c>
    </row>
    <row r="36" spans="4:5" ht="12.75">
      <c r="D36" t="s">
        <v>115</v>
      </c>
      <c r="E36" s="227">
        <f>C34+D34</f>
        <v>446</v>
      </c>
    </row>
    <row r="37" spans="4:5" ht="12.75">
      <c r="D37" t="s">
        <v>116</v>
      </c>
      <c r="E37" s="227">
        <f>SUM(E34:I34)</f>
        <v>328</v>
      </c>
    </row>
    <row r="38" spans="4:5" ht="12.75">
      <c r="D38" t="s">
        <v>117</v>
      </c>
      <c r="E38" s="227">
        <f>E36+E37</f>
        <v>774</v>
      </c>
    </row>
    <row r="40" ht="15">
      <c r="B40" s="209" t="s">
        <v>120</v>
      </c>
    </row>
    <row r="42" spans="1:11" ht="15">
      <c r="A42" s="210" t="s">
        <v>102</v>
      </c>
      <c r="B42" s="211" t="s">
        <v>103</v>
      </c>
      <c r="C42" s="211" t="s">
        <v>104</v>
      </c>
      <c r="D42" s="211" t="s">
        <v>105</v>
      </c>
      <c r="E42" s="211" t="s">
        <v>106</v>
      </c>
      <c r="F42" s="211" t="s">
        <v>107</v>
      </c>
      <c r="G42" s="211" t="s">
        <v>108</v>
      </c>
      <c r="H42" s="211" t="s">
        <v>109</v>
      </c>
      <c r="I42" s="212" t="s">
        <v>110</v>
      </c>
      <c r="J42" s="213" t="s">
        <v>55</v>
      </c>
      <c r="K42" t="s">
        <v>121</v>
      </c>
    </row>
    <row r="43" spans="1:11" ht="15">
      <c r="A43" s="214">
        <v>3603041</v>
      </c>
      <c r="B43" s="215" t="s">
        <v>111</v>
      </c>
      <c r="C43" s="228">
        <v>6</v>
      </c>
      <c r="D43" s="228">
        <v>4</v>
      </c>
      <c r="E43" s="228">
        <v>0</v>
      </c>
      <c r="F43" s="228">
        <v>0</v>
      </c>
      <c r="G43" s="228">
        <v>7</v>
      </c>
      <c r="H43" s="228">
        <v>15</v>
      </c>
      <c r="I43" s="228">
        <v>5</v>
      </c>
      <c r="J43" s="229">
        <f>SUM(C43:I43)</f>
        <v>37</v>
      </c>
      <c r="K43" s="235">
        <f>J43-J30</f>
        <v>4</v>
      </c>
    </row>
    <row r="44" spans="1:11" ht="15">
      <c r="A44" s="218">
        <v>3603042</v>
      </c>
      <c r="B44" s="118" t="s">
        <v>112</v>
      </c>
      <c r="C44" s="228">
        <v>18</v>
      </c>
      <c r="D44" s="228">
        <v>98</v>
      </c>
      <c r="E44" s="228">
        <v>0</v>
      </c>
      <c r="F44" s="228">
        <v>1</v>
      </c>
      <c r="G44" s="228">
        <v>12</v>
      </c>
      <c r="H44" s="228">
        <v>7</v>
      </c>
      <c r="I44" s="228">
        <v>55</v>
      </c>
      <c r="J44" s="230">
        <f>SUM(C44:I44)</f>
        <v>191</v>
      </c>
      <c r="K44" s="235">
        <f>J44-J31</f>
        <v>3</v>
      </c>
    </row>
    <row r="45" spans="1:11" ht="15">
      <c r="A45" s="218">
        <v>3603061</v>
      </c>
      <c r="B45" s="118" t="s">
        <v>113</v>
      </c>
      <c r="C45" s="228">
        <v>90</v>
      </c>
      <c r="D45" s="228">
        <v>75</v>
      </c>
      <c r="E45" s="228">
        <v>2</v>
      </c>
      <c r="F45" s="228">
        <v>3</v>
      </c>
      <c r="G45" s="228">
        <v>6</v>
      </c>
      <c r="H45" s="228">
        <v>17</v>
      </c>
      <c r="I45" s="228">
        <v>24</v>
      </c>
      <c r="J45" s="230">
        <f>SUM(C45:I45)</f>
        <v>217</v>
      </c>
      <c r="K45" s="236">
        <f>J45-J32</f>
        <v>-61</v>
      </c>
    </row>
    <row r="46" spans="1:11" ht="15">
      <c r="A46" s="221">
        <v>3603075</v>
      </c>
      <c r="B46" s="126" t="s">
        <v>114</v>
      </c>
      <c r="C46" s="228">
        <v>5</v>
      </c>
      <c r="D46" s="228">
        <v>78</v>
      </c>
      <c r="E46" s="228">
        <v>5</v>
      </c>
      <c r="F46" s="228">
        <v>3</v>
      </c>
      <c r="G46" s="228">
        <v>10</v>
      </c>
      <c r="H46" s="228">
        <v>28</v>
      </c>
      <c r="I46" s="228">
        <v>55</v>
      </c>
      <c r="J46" s="231">
        <f>SUM(C46:I46)</f>
        <v>184</v>
      </c>
      <c r="K46" s="236">
        <f>J46-J33</f>
        <v>-91</v>
      </c>
    </row>
    <row r="47" spans="2:11" ht="15">
      <c r="B47" s="223" t="s">
        <v>55</v>
      </c>
      <c r="C47" s="232">
        <f aca="true" t="shared" si="3" ref="C47:J47">SUM(C43:C46)</f>
        <v>119</v>
      </c>
      <c r="D47" s="232">
        <f t="shared" si="3"/>
        <v>255</v>
      </c>
      <c r="E47" s="232">
        <f t="shared" si="3"/>
        <v>7</v>
      </c>
      <c r="F47" s="232">
        <f t="shared" si="3"/>
        <v>7</v>
      </c>
      <c r="G47" s="232">
        <f t="shared" si="3"/>
        <v>35</v>
      </c>
      <c r="H47" s="232">
        <f t="shared" si="3"/>
        <v>67</v>
      </c>
      <c r="I47" s="233">
        <f t="shared" si="3"/>
        <v>139</v>
      </c>
      <c r="J47" s="234">
        <f t="shared" si="3"/>
        <v>629</v>
      </c>
      <c r="K47" s="236">
        <f>J47-J34</f>
        <v>-145</v>
      </c>
    </row>
    <row r="49" spans="4:5" ht="12.75">
      <c r="D49" t="s">
        <v>115</v>
      </c>
      <c r="E49" s="227">
        <f>C47+D47</f>
        <v>374</v>
      </c>
    </row>
    <row r="50" spans="4:5" ht="12.75">
      <c r="D50" t="s">
        <v>116</v>
      </c>
      <c r="E50" s="227">
        <f>SUM(E47:I47)</f>
        <v>255</v>
      </c>
    </row>
    <row r="51" spans="4:5" ht="12.75">
      <c r="D51" t="s">
        <v>117</v>
      </c>
      <c r="E51" s="227">
        <f>E49+E50</f>
        <v>629</v>
      </c>
    </row>
    <row r="53" ht="15">
      <c r="B53" s="209" t="s">
        <v>122</v>
      </c>
    </row>
    <row r="55" spans="1:11" ht="15">
      <c r="A55" s="210" t="s">
        <v>102</v>
      </c>
      <c r="B55" s="211" t="s">
        <v>103</v>
      </c>
      <c r="C55" s="211" t="s">
        <v>104</v>
      </c>
      <c r="D55" s="211" t="s">
        <v>105</v>
      </c>
      <c r="E55" s="211" t="s">
        <v>106</v>
      </c>
      <c r="F55" s="211" t="s">
        <v>107</v>
      </c>
      <c r="G55" s="211" t="s">
        <v>108</v>
      </c>
      <c r="H55" s="211" t="s">
        <v>109</v>
      </c>
      <c r="I55" s="212" t="s">
        <v>110</v>
      </c>
      <c r="J55" s="213" t="s">
        <v>55</v>
      </c>
      <c r="K55" s="237" t="s">
        <v>121</v>
      </c>
    </row>
    <row r="56" spans="1:11" ht="15">
      <c r="A56" s="214">
        <v>3603041</v>
      </c>
      <c r="B56" s="215" t="s">
        <v>111</v>
      </c>
      <c r="C56" s="228">
        <v>6</v>
      </c>
      <c r="D56" s="228">
        <v>4</v>
      </c>
      <c r="E56" s="228">
        <v>0</v>
      </c>
      <c r="F56" s="228">
        <v>0</v>
      </c>
      <c r="G56" s="228">
        <v>7</v>
      </c>
      <c r="H56" s="228">
        <v>15</v>
      </c>
      <c r="I56" s="228">
        <v>5</v>
      </c>
      <c r="J56" s="229">
        <f>SUM(C56:I56)</f>
        <v>37</v>
      </c>
      <c r="K56" s="235">
        <f>J56-J30</f>
        <v>4</v>
      </c>
    </row>
    <row r="57" spans="1:11" ht="15">
      <c r="A57" s="218">
        <v>3603042</v>
      </c>
      <c r="B57" s="118" t="s">
        <v>112</v>
      </c>
      <c r="C57" s="228">
        <v>18</v>
      </c>
      <c r="D57" s="228">
        <v>98</v>
      </c>
      <c r="E57" s="228">
        <v>0</v>
      </c>
      <c r="F57" s="228">
        <v>1</v>
      </c>
      <c r="G57" s="228">
        <v>17</v>
      </c>
      <c r="H57" s="228">
        <v>8</v>
      </c>
      <c r="I57" s="228">
        <v>49</v>
      </c>
      <c r="J57" s="230">
        <f>SUM(C57:I57)</f>
        <v>191</v>
      </c>
      <c r="K57" s="235">
        <f>J57-J31</f>
        <v>3</v>
      </c>
    </row>
    <row r="58" spans="1:11" ht="15">
      <c r="A58" s="218">
        <v>3603061</v>
      </c>
      <c r="B58" s="118" t="s">
        <v>113</v>
      </c>
      <c r="C58" s="228">
        <v>97</v>
      </c>
      <c r="D58" s="228">
        <v>82</v>
      </c>
      <c r="E58" s="228">
        <v>2</v>
      </c>
      <c r="F58" s="228">
        <v>4</v>
      </c>
      <c r="G58" s="228">
        <v>16</v>
      </c>
      <c r="H58" s="228">
        <v>20</v>
      </c>
      <c r="I58" s="228">
        <v>41</v>
      </c>
      <c r="J58" s="230">
        <f>SUM(C58:I58)</f>
        <v>262</v>
      </c>
      <c r="K58" s="236">
        <f>J58-J32</f>
        <v>-16</v>
      </c>
    </row>
    <row r="59" spans="1:11" ht="15">
      <c r="A59" s="221">
        <v>3603075</v>
      </c>
      <c r="B59" s="126" t="s">
        <v>114</v>
      </c>
      <c r="C59" s="228">
        <v>11</v>
      </c>
      <c r="D59" s="228">
        <v>117</v>
      </c>
      <c r="E59" s="228">
        <v>3</v>
      </c>
      <c r="F59" s="228">
        <v>4</v>
      </c>
      <c r="G59" s="228">
        <v>18</v>
      </c>
      <c r="H59" s="228">
        <v>44</v>
      </c>
      <c r="I59" s="228">
        <v>83</v>
      </c>
      <c r="J59" s="231">
        <f>SUM(C59:I59)</f>
        <v>280</v>
      </c>
      <c r="K59" s="235">
        <f>J59-J33</f>
        <v>5</v>
      </c>
    </row>
    <row r="60" spans="2:11" ht="15">
      <c r="B60" s="223" t="s">
        <v>55</v>
      </c>
      <c r="C60" s="232">
        <f aca="true" t="shared" si="4" ref="C60:J60">SUM(C56:C59)</f>
        <v>132</v>
      </c>
      <c r="D60" s="232">
        <f t="shared" si="4"/>
        <v>301</v>
      </c>
      <c r="E60" s="232">
        <f t="shared" si="4"/>
        <v>5</v>
      </c>
      <c r="F60" s="232">
        <f t="shared" si="4"/>
        <v>9</v>
      </c>
      <c r="G60" s="232">
        <f t="shared" si="4"/>
        <v>58</v>
      </c>
      <c r="H60" s="232">
        <f t="shared" si="4"/>
        <v>87</v>
      </c>
      <c r="I60" s="233">
        <f t="shared" si="4"/>
        <v>178</v>
      </c>
      <c r="J60" s="234">
        <f t="shared" si="4"/>
        <v>770</v>
      </c>
      <c r="K60" s="236">
        <f>J60-J34</f>
        <v>-4</v>
      </c>
    </row>
    <row r="62" spans="4:7" ht="12.75">
      <c r="D62" t="s">
        <v>115</v>
      </c>
      <c r="E62" s="227">
        <f>C60+D60</f>
        <v>433</v>
      </c>
      <c r="G62" t="s">
        <v>123</v>
      </c>
    </row>
    <row r="63" spans="4:7" ht="12.75">
      <c r="D63" t="s">
        <v>116</v>
      </c>
      <c r="E63" s="227">
        <f>SUM(E60:I60)</f>
        <v>337</v>
      </c>
      <c r="G63" t="s">
        <v>124</v>
      </c>
    </row>
    <row r="64" spans="4:5" ht="12.75">
      <c r="D64" t="s">
        <v>117</v>
      </c>
      <c r="E64" s="227">
        <f>E62+E63</f>
        <v>770</v>
      </c>
    </row>
    <row r="66" ht="15">
      <c r="B66" s="209" t="s">
        <v>125</v>
      </c>
    </row>
    <row r="68" spans="1:11" ht="15">
      <c r="A68" s="210" t="s">
        <v>102</v>
      </c>
      <c r="B68" s="211" t="s">
        <v>103</v>
      </c>
      <c r="C68" s="211" t="s">
        <v>104</v>
      </c>
      <c r="D68" s="211" t="s">
        <v>105</v>
      </c>
      <c r="E68" s="211" t="s">
        <v>106</v>
      </c>
      <c r="F68" s="211" t="s">
        <v>107</v>
      </c>
      <c r="G68" s="211" t="s">
        <v>108</v>
      </c>
      <c r="H68" s="211" t="s">
        <v>109</v>
      </c>
      <c r="I68" s="212" t="s">
        <v>110</v>
      </c>
      <c r="J68" s="213" t="s">
        <v>55</v>
      </c>
      <c r="K68" s="237" t="s">
        <v>126</v>
      </c>
    </row>
    <row r="69" spans="1:11" ht="15">
      <c r="A69" s="214">
        <v>3603041</v>
      </c>
      <c r="B69" s="215" t="s">
        <v>111</v>
      </c>
      <c r="C69" s="228">
        <v>3</v>
      </c>
      <c r="D69" s="228">
        <v>3</v>
      </c>
      <c r="E69" s="228">
        <v>0</v>
      </c>
      <c r="F69" s="228">
        <v>0</v>
      </c>
      <c r="G69" s="228">
        <v>10</v>
      </c>
      <c r="H69" s="228">
        <v>12</v>
      </c>
      <c r="I69" s="228">
        <v>5</v>
      </c>
      <c r="J69" s="229">
        <f>SUM(C69:I69)</f>
        <v>33</v>
      </c>
      <c r="K69" s="236">
        <f>J69-J56</f>
        <v>-4</v>
      </c>
    </row>
    <row r="70" spans="1:11" ht="15">
      <c r="A70" s="218">
        <v>3603042</v>
      </c>
      <c r="B70" s="118" t="s">
        <v>112</v>
      </c>
      <c r="C70" s="228">
        <v>15</v>
      </c>
      <c r="D70" s="228">
        <v>103</v>
      </c>
      <c r="E70" s="228">
        <v>0</v>
      </c>
      <c r="F70" s="228">
        <v>1</v>
      </c>
      <c r="G70" s="228">
        <v>1</v>
      </c>
      <c r="H70" s="228">
        <v>1</v>
      </c>
      <c r="I70" s="228">
        <v>55</v>
      </c>
      <c r="J70" s="230">
        <f>SUM(C70:I70)</f>
        <v>176</v>
      </c>
      <c r="K70" s="236">
        <f>J70-J57</f>
        <v>-15</v>
      </c>
    </row>
    <row r="71" spans="1:11" ht="15">
      <c r="A71" s="218">
        <v>3603061</v>
      </c>
      <c r="B71" s="118" t="s">
        <v>113</v>
      </c>
      <c r="C71" s="228">
        <v>83</v>
      </c>
      <c r="D71" s="228">
        <v>97</v>
      </c>
      <c r="E71" s="228">
        <v>0</v>
      </c>
      <c r="F71" s="228">
        <v>3</v>
      </c>
      <c r="G71" s="228">
        <v>15</v>
      </c>
      <c r="H71" s="228">
        <v>11</v>
      </c>
      <c r="I71" s="228">
        <v>40</v>
      </c>
      <c r="J71" s="230">
        <f>SUM(C71:I71)</f>
        <v>249</v>
      </c>
      <c r="K71" s="236">
        <f>J71-J58</f>
        <v>-13</v>
      </c>
    </row>
    <row r="72" spans="1:11" ht="15">
      <c r="A72" s="221">
        <v>3603075</v>
      </c>
      <c r="B72" s="126" t="s">
        <v>114</v>
      </c>
      <c r="C72" s="228">
        <v>8</v>
      </c>
      <c r="D72" s="228">
        <v>98</v>
      </c>
      <c r="E72" s="228">
        <v>3</v>
      </c>
      <c r="F72" s="228">
        <v>4</v>
      </c>
      <c r="G72" s="228">
        <v>9</v>
      </c>
      <c r="H72" s="228">
        <v>30</v>
      </c>
      <c r="I72" s="228">
        <v>52</v>
      </c>
      <c r="J72" s="231">
        <f>SUM(C72:I72)</f>
        <v>204</v>
      </c>
      <c r="K72" s="236">
        <f>J72-J59</f>
        <v>-76</v>
      </c>
    </row>
    <row r="73" spans="2:11" ht="15">
      <c r="B73" s="223" t="s">
        <v>55</v>
      </c>
      <c r="C73" s="232">
        <f aca="true" t="shared" si="5" ref="C73:J73">SUM(C69:C72)</f>
        <v>109</v>
      </c>
      <c r="D73" s="232">
        <f t="shared" si="5"/>
        <v>301</v>
      </c>
      <c r="E73" s="232">
        <f t="shared" si="5"/>
        <v>3</v>
      </c>
      <c r="F73" s="232">
        <f t="shared" si="5"/>
        <v>8</v>
      </c>
      <c r="G73" s="232">
        <f t="shared" si="5"/>
        <v>35</v>
      </c>
      <c r="H73" s="232">
        <f t="shared" si="5"/>
        <v>54</v>
      </c>
      <c r="I73" s="233">
        <f t="shared" si="5"/>
        <v>152</v>
      </c>
      <c r="J73" s="234">
        <f t="shared" si="5"/>
        <v>662</v>
      </c>
      <c r="K73" s="236">
        <f>J73-J60</f>
        <v>-108</v>
      </c>
    </row>
    <row r="75" spans="4:7" ht="12.75">
      <c r="D75" t="s">
        <v>115</v>
      </c>
      <c r="E75" s="227">
        <f>C73+D73</f>
        <v>410</v>
      </c>
      <c r="G75" t="s">
        <v>123</v>
      </c>
    </row>
    <row r="76" spans="4:7" ht="12.75">
      <c r="D76" t="s">
        <v>116</v>
      </c>
      <c r="E76" s="227">
        <f>SUM(E73:I73)</f>
        <v>252</v>
      </c>
      <c r="G76" t="s">
        <v>127</v>
      </c>
    </row>
    <row r="77" spans="4:5" ht="12.75">
      <c r="D77" t="s">
        <v>117</v>
      </c>
      <c r="E77" s="227">
        <f>E75+E76</f>
        <v>662</v>
      </c>
    </row>
    <row r="79" ht="15">
      <c r="B79" s="209" t="s">
        <v>128</v>
      </c>
    </row>
    <row r="81" spans="1:11" ht="15">
      <c r="A81" s="210" t="s">
        <v>102</v>
      </c>
      <c r="B81" s="211" t="s">
        <v>103</v>
      </c>
      <c r="C81" s="211" t="s">
        <v>104</v>
      </c>
      <c r="D81" s="211" t="s">
        <v>105</v>
      </c>
      <c r="E81" s="211" t="s">
        <v>106</v>
      </c>
      <c r="F81" s="211" t="s">
        <v>107</v>
      </c>
      <c r="G81" s="211" t="s">
        <v>108</v>
      </c>
      <c r="H81" s="211" t="s">
        <v>109</v>
      </c>
      <c r="I81" s="212" t="s">
        <v>110</v>
      </c>
      <c r="J81" s="213" t="s">
        <v>55</v>
      </c>
      <c r="K81" s="237" t="s">
        <v>126</v>
      </c>
    </row>
    <row r="82" spans="1:11" ht="15">
      <c r="A82" s="214">
        <v>3603041</v>
      </c>
      <c r="B82" s="215" t="s">
        <v>111</v>
      </c>
      <c r="C82" s="228">
        <v>3</v>
      </c>
      <c r="D82" s="228">
        <v>3</v>
      </c>
      <c r="E82" s="228">
        <v>0</v>
      </c>
      <c r="F82" s="228">
        <v>0</v>
      </c>
      <c r="G82" s="228">
        <v>11</v>
      </c>
      <c r="H82" s="228">
        <v>16</v>
      </c>
      <c r="I82" s="228">
        <v>0</v>
      </c>
      <c r="J82" s="229">
        <f>SUM(C82:I82)</f>
        <v>33</v>
      </c>
      <c r="K82" s="236">
        <f>J82-J56</f>
        <v>-4</v>
      </c>
    </row>
    <row r="83" spans="1:11" ht="15">
      <c r="A83" s="218">
        <v>3603042</v>
      </c>
      <c r="B83" s="118" t="s">
        <v>112</v>
      </c>
      <c r="C83" s="228">
        <v>13</v>
      </c>
      <c r="D83" s="228">
        <v>96</v>
      </c>
      <c r="E83" s="228">
        <v>0</v>
      </c>
      <c r="F83" s="228">
        <v>1</v>
      </c>
      <c r="G83" s="228">
        <v>0</v>
      </c>
      <c r="H83" s="228">
        <v>1</v>
      </c>
      <c r="I83" s="228">
        <v>45</v>
      </c>
      <c r="J83" s="230">
        <f>SUM(C83:I83)</f>
        <v>156</v>
      </c>
      <c r="K83" s="236">
        <f>J83-J57</f>
        <v>-35</v>
      </c>
    </row>
    <row r="84" spans="1:11" ht="15">
      <c r="A84" s="218">
        <v>3603061</v>
      </c>
      <c r="B84" s="118" t="s">
        <v>113</v>
      </c>
      <c r="C84" s="228">
        <v>87</v>
      </c>
      <c r="D84" s="228">
        <v>106</v>
      </c>
      <c r="E84" s="228">
        <v>2</v>
      </c>
      <c r="F84" s="228">
        <v>2</v>
      </c>
      <c r="G84" s="228">
        <v>16</v>
      </c>
      <c r="H84" s="228">
        <v>25</v>
      </c>
      <c r="I84" s="228">
        <v>55</v>
      </c>
      <c r="J84" s="230">
        <f>SUM(C84:I84)</f>
        <v>293</v>
      </c>
      <c r="K84" s="235">
        <f>J84-J58</f>
        <v>31</v>
      </c>
    </row>
    <row r="85" spans="1:11" ht="15">
      <c r="A85" s="221">
        <v>3603075</v>
      </c>
      <c r="B85" s="126" t="s">
        <v>114</v>
      </c>
      <c r="C85" s="228">
        <v>10</v>
      </c>
      <c r="D85" s="228">
        <v>107</v>
      </c>
      <c r="E85" s="228">
        <v>2</v>
      </c>
      <c r="F85" s="228">
        <v>4</v>
      </c>
      <c r="G85" s="228">
        <v>21</v>
      </c>
      <c r="H85" s="228">
        <v>46</v>
      </c>
      <c r="I85" s="228">
        <v>72</v>
      </c>
      <c r="J85" s="231">
        <f>SUM(C85:I85)</f>
        <v>262</v>
      </c>
      <c r="K85" s="236">
        <f>J85-J59</f>
        <v>-18</v>
      </c>
    </row>
    <row r="86" spans="2:11" ht="15">
      <c r="B86" s="223" t="s">
        <v>55</v>
      </c>
      <c r="C86" s="232">
        <f aca="true" t="shared" si="6" ref="C86:J99">SUM(C82:C85)</f>
        <v>113</v>
      </c>
      <c r="D86" s="232">
        <f t="shared" si="6"/>
        <v>312</v>
      </c>
      <c r="E86" s="232">
        <f t="shared" si="6"/>
        <v>4</v>
      </c>
      <c r="F86" s="232">
        <f t="shared" si="6"/>
        <v>7</v>
      </c>
      <c r="G86" s="232">
        <f t="shared" si="6"/>
        <v>48</v>
      </c>
      <c r="H86" s="232">
        <f t="shared" si="6"/>
        <v>88</v>
      </c>
      <c r="I86" s="233">
        <f t="shared" si="6"/>
        <v>172</v>
      </c>
      <c r="J86" s="234">
        <f t="shared" si="6"/>
        <v>744</v>
      </c>
      <c r="K86" s="236">
        <f>J86-J60</f>
        <v>-26</v>
      </c>
    </row>
    <row r="88" spans="4:7" ht="12.75">
      <c r="D88" t="s">
        <v>115</v>
      </c>
      <c r="E88" s="227">
        <f>C86+D86</f>
        <v>425</v>
      </c>
      <c r="G88" t="s">
        <v>123</v>
      </c>
    </row>
    <row r="89" spans="4:7" ht="12.75">
      <c r="D89" t="s">
        <v>116</v>
      </c>
      <c r="E89" s="227">
        <f>SUM(E86:I86)</f>
        <v>319</v>
      </c>
      <c r="G89" t="s">
        <v>127</v>
      </c>
    </row>
    <row r="90" spans="4:5" ht="12.75">
      <c r="D90" t="s">
        <v>117</v>
      </c>
      <c r="E90" s="227">
        <f>E88+E89</f>
        <v>744</v>
      </c>
    </row>
    <row r="92" ht="15">
      <c r="B92" s="209" t="s">
        <v>129</v>
      </c>
    </row>
    <row r="93" ht="14.25"/>
    <row r="94" spans="1:11" ht="15">
      <c r="A94" s="210" t="s">
        <v>102</v>
      </c>
      <c r="B94" s="211" t="s">
        <v>103</v>
      </c>
      <c r="C94" s="211" t="s">
        <v>104</v>
      </c>
      <c r="D94" s="211" t="s">
        <v>105</v>
      </c>
      <c r="E94" s="211" t="s">
        <v>106</v>
      </c>
      <c r="F94" s="211" t="s">
        <v>107</v>
      </c>
      <c r="G94" s="211" t="s">
        <v>108</v>
      </c>
      <c r="H94" s="211" t="s">
        <v>109</v>
      </c>
      <c r="I94" s="212" t="s">
        <v>110</v>
      </c>
      <c r="J94" s="213" t="s">
        <v>55</v>
      </c>
      <c r="K94" s="237" t="s">
        <v>130</v>
      </c>
    </row>
    <row r="95" spans="1:11" ht="15">
      <c r="A95" s="214">
        <v>3603041</v>
      </c>
      <c r="B95" s="215" t="s">
        <v>111</v>
      </c>
      <c r="C95" s="228">
        <v>3</v>
      </c>
      <c r="D95" s="228">
        <v>3</v>
      </c>
      <c r="E95" s="228">
        <v>0</v>
      </c>
      <c r="F95" s="228">
        <v>0</v>
      </c>
      <c r="G95" s="228">
        <v>13</v>
      </c>
      <c r="H95" s="228">
        <v>14</v>
      </c>
      <c r="I95" s="228">
        <v>0</v>
      </c>
      <c r="J95" s="229">
        <f>SUM(C95:I95)</f>
        <v>33</v>
      </c>
      <c r="K95" s="236">
        <f>J95-J82</f>
        <v>0</v>
      </c>
    </row>
    <row r="96" spans="1:11" ht="15">
      <c r="A96" s="218">
        <v>3603042</v>
      </c>
      <c r="B96" s="118" t="s">
        <v>112</v>
      </c>
      <c r="C96" s="228">
        <v>13</v>
      </c>
      <c r="D96" s="228">
        <v>96</v>
      </c>
      <c r="E96" s="228">
        <v>0</v>
      </c>
      <c r="F96" s="228">
        <v>1</v>
      </c>
      <c r="G96" s="228">
        <v>0</v>
      </c>
      <c r="H96" s="228">
        <v>1</v>
      </c>
      <c r="I96" s="228">
        <v>47</v>
      </c>
      <c r="J96" s="230">
        <f>SUM(C96:I96)</f>
        <v>158</v>
      </c>
      <c r="K96" s="238">
        <f>J96-J83</f>
        <v>2</v>
      </c>
    </row>
    <row r="97" spans="1:11" ht="15">
      <c r="A97" s="218">
        <v>3603061</v>
      </c>
      <c r="B97" s="118" t="s">
        <v>113</v>
      </c>
      <c r="C97" s="228">
        <v>77</v>
      </c>
      <c r="D97" s="228">
        <v>97</v>
      </c>
      <c r="E97" s="228">
        <v>0</v>
      </c>
      <c r="F97" s="228">
        <v>2</v>
      </c>
      <c r="G97" s="228">
        <v>9</v>
      </c>
      <c r="H97" s="228">
        <v>20</v>
      </c>
      <c r="I97" s="228">
        <v>57</v>
      </c>
      <c r="J97" s="230">
        <f>SUM(C97:I97)</f>
        <v>262</v>
      </c>
      <c r="K97" s="236">
        <f>J97-J84</f>
        <v>-31</v>
      </c>
    </row>
    <row r="98" spans="1:11" ht="15">
      <c r="A98" s="221">
        <v>3603075</v>
      </c>
      <c r="B98" s="126" t="s">
        <v>114</v>
      </c>
      <c r="C98" s="228">
        <v>11</v>
      </c>
      <c r="D98" s="228">
        <v>71</v>
      </c>
      <c r="E98" s="228">
        <v>3</v>
      </c>
      <c r="F98" s="228">
        <v>1</v>
      </c>
      <c r="G98" s="228">
        <v>15</v>
      </c>
      <c r="H98" s="228">
        <v>37</v>
      </c>
      <c r="I98" s="228">
        <v>48</v>
      </c>
      <c r="J98" s="231">
        <f>SUM(C98:I98)</f>
        <v>186</v>
      </c>
      <c r="K98" s="236">
        <f>J98-J85</f>
        <v>-76</v>
      </c>
    </row>
    <row r="99" spans="2:11" ht="15">
      <c r="B99" s="223" t="s">
        <v>55</v>
      </c>
      <c r="C99" s="232">
        <f t="shared" si="6"/>
        <v>104</v>
      </c>
      <c r="D99" s="232">
        <f t="shared" si="6"/>
        <v>267</v>
      </c>
      <c r="E99" s="232">
        <f t="shared" si="6"/>
        <v>3</v>
      </c>
      <c r="F99" s="232">
        <f t="shared" si="6"/>
        <v>4</v>
      </c>
      <c r="G99" s="232">
        <f t="shared" si="6"/>
        <v>37</v>
      </c>
      <c r="H99" s="232">
        <f t="shared" si="6"/>
        <v>72</v>
      </c>
      <c r="I99" s="233">
        <f t="shared" si="6"/>
        <v>152</v>
      </c>
      <c r="J99" s="234">
        <f t="shared" si="6"/>
        <v>639</v>
      </c>
      <c r="K99" s="236">
        <f>J99-J86</f>
        <v>-105</v>
      </c>
    </row>
    <row r="100" ht="14.25"/>
    <row r="101" spans="4:7" ht="14.25">
      <c r="D101" t="s">
        <v>115</v>
      </c>
      <c r="E101" s="227">
        <f>C99+D99</f>
        <v>371</v>
      </c>
      <c r="G101" t="s">
        <v>123</v>
      </c>
    </row>
    <row r="102" spans="4:7" ht="14.25">
      <c r="D102" t="s">
        <v>116</v>
      </c>
      <c r="E102" s="227">
        <f>SUM(E99:I99)</f>
        <v>268</v>
      </c>
      <c r="G102" t="s">
        <v>127</v>
      </c>
    </row>
    <row r="103" spans="4:5" ht="14.25">
      <c r="D103" t="s">
        <v>117</v>
      </c>
      <c r="E103" s="227">
        <f>E101+E102</f>
        <v>639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75" zoomScaleNormal="75" workbookViewId="0" topLeftCell="A1">
      <selection activeCell="E37" sqref="E37"/>
    </sheetView>
  </sheetViews>
  <sheetFormatPr defaultColWidth="10.00390625" defaultRowHeight="12.75"/>
  <cols>
    <col min="1" max="1" width="10.25390625" style="0" customWidth="1"/>
    <col min="2" max="2" width="38.875" style="0" customWidth="1"/>
    <col min="3" max="3" width="11.625" style="0" customWidth="1"/>
    <col min="4" max="4" width="13.125" style="239" customWidth="1"/>
    <col min="5" max="5" width="13.375" style="239" customWidth="1"/>
    <col min="6" max="6" width="40.875" style="0" customWidth="1"/>
    <col min="7" max="16384" width="10.25390625" style="0" customWidth="1"/>
  </cols>
  <sheetData>
    <row r="1" spans="1:6" ht="12.75">
      <c r="A1" s="138"/>
      <c r="B1" s="139" t="s">
        <v>131</v>
      </c>
      <c r="C1" s="140"/>
      <c r="D1" s="141"/>
      <c r="E1" s="78"/>
      <c r="F1" s="142"/>
    </row>
    <row r="2" spans="1:6" ht="12.75">
      <c r="A2" s="143"/>
      <c r="B2" s="144" t="s">
        <v>3</v>
      </c>
      <c r="C2" s="145"/>
      <c r="D2" s="146"/>
      <c r="E2" s="147"/>
      <c r="F2" s="148"/>
    </row>
    <row r="3" spans="1:6" ht="12.75">
      <c r="A3" s="149" t="s">
        <v>4</v>
      </c>
      <c r="B3" s="150" t="s">
        <v>3</v>
      </c>
      <c r="C3" s="151"/>
      <c r="D3" s="152"/>
      <c r="E3" s="153"/>
      <c r="F3" s="154"/>
    </row>
    <row r="4" spans="1:6" ht="12.75">
      <c r="A4" s="155">
        <v>211</v>
      </c>
      <c r="B4" s="156" t="s">
        <v>96</v>
      </c>
      <c r="C4" s="157">
        <v>42370</v>
      </c>
      <c r="D4" s="78">
        <v>10881</v>
      </c>
      <c r="E4" s="23" t="s">
        <v>7</v>
      </c>
      <c r="F4" s="158"/>
    </row>
    <row r="5" spans="1:6" ht="12.75">
      <c r="A5" s="159">
        <v>221</v>
      </c>
      <c r="B5" s="160" t="s">
        <v>97</v>
      </c>
      <c r="C5" s="161">
        <v>42370</v>
      </c>
      <c r="D5" s="83">
        <v>87090.6</v>
      </c>
      <c r="E5" s="29" t="s">
        <v>7</v>
      </c>
      <c r="F5" s="162"/>
    </row>
    <row r="6" spans="1:6" ht="12.75">
      <c r="A6" s="163" t="s">
        <v>3</v>
      </c>
      <c r="B6" s="164" t="s">
        <v>9</v>
      </c>
      <c r="C6" s="165"/>
      <c r="D6" s="35">
        <f>D4+D5</f>
        <v>97971.6</v>
      </c>
      <c r="E6" s="35" t="s">
        <v>7</v>
      </c>
      <c r="F6" s="166"/>
    </row>
    <row r="7" spans="1:6" ht="12.75">
      <c r="A7" s="167"/>
      <c r="B7" s="168"/>
      <c r="C7" s="169"/>
      <c r="D7" s="170"/>
      <c r="E7" s="170"/>
      <c r="F7" s="171"/>
    </row>
    <row r="8" spans="1:6" ht="12.75">
      <c r="A8" s="43" t="s">
        <v>3</v>
      </c>
      <c r="B8" s="172" t="s">
        <v>10</v>
      </c>
      <c r="C8" s="45"/>
      <c r="D8" s="173" t="s">
        <v>11</v>
      </c>
      <c r="E8" s="174" t="s">
        <v>98</v>
      </c>
      <c r="F8" s="48" t="s">
        <v>13</v>
      </c>
    </row>
    <row r="9" spans="1:6" ht="12.75">
      <c r="A9" s="175">
        <v>602</v>
      </c>
      <c r="B9" s="176" t="s">
        <v>14</v>
      </c>
      <c r="C9" s="177"/>
      <c r="D9" s="178">
        <v>11000</v>
      </c>
      <c r="E9" s="178">
        <v>1900</v>
      </c>
      <c r="F9" s="54" t="s">
        <v>15</v>
      </c>
    </row>
    <row r="10" spans="1:6" ht="12.75">
      <c r="A10" s="143" t="s">
        <v>16</v>
      </c>
      <c r="B10" s="144" t="s">
        <v>17</v>
      </c>
      <c r="C10" s="145"/>
      <c r="D10" s="147"/>
      <c r="E10" s="147"/>
      <c r="F10" s="179"/>
    </row>
    <row r="11" spans="1:6" ht="12.75">
      <c r="A11" s="143" t="s">
        <v>18</v>
      </c>
      <c r="B11" s="144" t="s">
        <v>19</v>
      </c>
      <c r="C11" s="145"/>
      <c r="D11" s="147">
        <v>100</v>
      </c>
      <c r="E11" s="147">
        <v>0</v>
      </c>
      <c r="F11" s="179"/>
    </row>
    <row r="12" spans="1:6" ht="12.75">
      <c r="A12" s="143" t="s">
        <v>20</v>
      </c>
      <c r="B12" s="144" t="s">
        <v>21</v>
      </c>
      <c r="C12" s="145"/>
      <c r="D12" s="147"/>
      <c r="E12" s="147"/>
      <c r="F12" s="179"/>
    </row>
    <row r="13" spans="1:6" ht="12.75">
      <c r="A13" s="143">
        <v>681</v>
      </c>
      <c r="B13" s="144" t="s">
        <v>22</v>
      </c>
      <c r="C13" s="145"/>
      <c r="D13" s="147">
        <v>18000</v>
      </c>
      <c r="E13" s="147">
        <v>24090</v>
      </c>
      <c r="F13" s="179"/>
    </row>
    <row r="14" spans="1:6" ht="25.5">
      <c r="A14" s="143">
        <v>682</v>
      </c>
      <c r="B14" s="144" t="s">
        <v>23</v>
      </c>
      <c r="C14" s="145"/>
      <c r="D14" s="147">
        <v>0</v>
      </c>
      <c r="E14" s="147">
        <v>0</v>
      </c>
      <c r="F14" s="179"/>
    </row>
    <row r="15" spans="1:6" ht="12.75">
      <c r="A15" s="143">
        <v>684</v>
      </c>
      <c r="B15" s="144" t="s">
        <v>24</v>
      </c>
      <c r="C15" s="145"/>
      <c r="D15" s="147" t="s">
        <v>3</v>
      </c>
      <c r="E15" s="147"/>
      <c r="F15" s="179"/>
    </row>
    <row r="16" spans="1:6" ht="12.75">
      <c r="A16" s="143">
        <v>691</v>
      </c>
      <c r="B16" s="144" t="s">
        <v>25</v>
      </c>
      <c r="C16" s="145"/>
      <c r="D16" s="147"/>
      <c r="E16" s="147"/>
      <c r="F16" s="179"/>
    </row>
    <row r="17" spans="1:6" ht="12.75">
      <c r="A17" s="143"/>
      <c r="B17" s="144" t="s">
        <v>26</v>
      </c>
      <c r="C17" s="145"/>
      <c r="D17" s="147">
        <v>10000</v>
      </c>
      <c r="E17" s="147">
        <v>5334</v>
      </c>
      <c r="F17" s="56" t="s">
        <v>132</v>
      </c>
    </row>
    <row r="18" spans="1:6" ht="12.75">
      <c r="A18" s="180"/>
      <c r="B18" s="181" t="s">
        <v>28</v>
      </c>
      <c r="C18" s="182"/>
      <c r="D18" s="183">
        <f>SUM(D9:D17)</f>
        <v>39100</v>
      </c>
      <c r="E18" s="183">
        <f>SUM(E9:E17)</f>
        <v>31324</v>
      </c>
      <c r="F18" s="184"/>
    </row>
    <row r="19" spans="1:6" ht="12.75">
      <c r="A19" s="185"/>
      <c r="B19" s="186" t="s">
        <v>29</v>
      </c>
      <c r="C19" s="169"/>
      <c r="D19" s="170"/>
      <c r="E19" s="170"/>
      <c r="F19" s="187"/>
    </row>
    <row r="20" spans="1:6" ht="12.75">
      <c r="A20" s="155">
        <v>501</v>
      </c>
      <c r="B20" s="156" t="s">
        <v>30</v>
      </c>
      <c r="C20" s="188"/>
      <c r="D20" s="23">
        <v>16000</v>
      </c>
      <c r="E20" s="23">
        <v>11296</v>
      </c>
      <c r="F20" s="66" t="s">
        <v>31</v>
      </c>
    </row>
    <row r="21" spans="1:6" ht="12.75">
      <c r="A21" s="189">
        <v>511</v>
      </c>
      <c r="B21" s="190" t="s">
        <v>32</v>
      </c>
      <c r="C21" s="191"/>
      <c r="D21" s="192"/>
      <c r="E21" s="192"/>
      <c r="F21" s="193"/>
    </row>
    <row r="22" spans="1:6" ht="12.75">
      <c r="A22" s="189">
        <v>512</v>
      </c>
      <c r="B22" s="190" t="s">
        <v>33</v>
      </c>
      <c r="C22" s="191"/>
      <c r="D22" s="192">
        <v>18000</v>
      </c>
      <c r="E22" s="192">
        <v>17260</v>
      </c>
      <c r="F22" s="73" t="s">
        <v>34</v>
      </c>
    </row>
    <row r="23" spans="1:6" ht="12.75">
      <c r="A23" s="189" t="s">
        <v>35</v>
      </c>
      <c r="B23" s="190" t="s">
        <v>36</v>
      </c>
      <c r="C23" s="191"/>
      <c r="D23" s="192">
        <v>1500</v>
      </c>
      <c r="E23" s="192">
        <v>1600</v>
      </c>
      <c r="F23" s="193"/>
    </row>
    <row r="24" spans="1:6" ht="12.75">
      <c r="A24" s="189" t="s">
        <v>37</v>
      </c>
      <c r="B24" s="190" t="s">
        <v>38</v>
      </c>
      <c r="C24" s="191"/>
      <c r="D24" s="192">
        <v>100</v>
      </c>
      <c r="E24" s="192">
        <v>16</v>
      </c>
      <c r="F24" s="73" t="s">
        <v>3</v>
      </c>
    </row>
    <row r="25" spans="1:6" ht="12.75">
      <c r="A25" s="189">
        <v>518</v>
      </c>
      <c r="B25" s="190" t="s">
        <v>39</v>
      </c>
      <c r="C25" s="191"/>
      <c r="D25" s="192">
        <v>3000</v>
      </c>
      <c r="E25" s="192">
        <v>420</v>
      </c>
      <c r="F25" s="73" t="s">
        <v>133</v>
      </c>
    </row>
    <row r="26" spans="1:6" ht="25.5">
      <c r="A26" s="189">
        <v>521</v>
      </c>
      <c r="B26" s="190" t="s">
        <v>40</v>
      </c>
      <c r="C26" s="191"/>
      <c r="D26" s="192">
        <v>0</v>
      </c>
      <c r="E26" s="192">
        <v>0</v>
      </c>
      <c r="F26" s="73" t="s">
        <v>3</v>
      </c>
    </row>
    <row r="27" spans="1:6" ht="12.75">
      <c r="A27" s="189" t="s">
        <v>41</v>
      </c>
      <c r="B27" s="190" t="s">
        <v>42</v>
      </c>
      <c r="C27" s="191"/>
      <c r="D27" s="192">
        <v>2500</v>
      </c>
      <c r="E27" s="192">
        <v>0</v>
      </c>
      <c r="F27" s="73" t="s">
        <v>43</v>
      </c>
    </row>
    <row r="28" spans="1:6" ht="12.75">
      <c r="A28" s="189">
        <v>551</v>
      </c>
      <c r="B28" s="190" t="s">
        <v>44</v>
      </c>
      <c r="C28" s="191"/>
      <c r="D28" s="192"/>
      <c r="E28" s="192"/>
      <c r="F28" s="193"/>
    </row>
    <row r="29" spans="1:6" ht="12.75">
      <c r="A29" s="189">
        <v>581</v>
      </c>
      <c r="B29" s="190" t="s">
        <v>45</v>
      </c>
      <c r="C29" s="191"/>
      <c r="D29" s="192">
        <v>0</v>
      </c>
      <c r="E29" s="192">
        <v>0</v>
      </c>
      <c r="F29" s="193" t="s">
        <v>3</v>
      </c>
    </row>
    <row r="30" spans="1:6" ht="12.75">
      <c r="A30" s="189"/>
      <c r="B30" s="144" t="s">
        <v>46</v>
      </c>
      <c r="C30" s="191"/>
      <c r="D30" s="192">
        <v>5000</v>
      </c>
      <c r="E30" s="192">
        <v>390</v>
      </c>
      <c r="F30" s="56" t="s">
        <v>3</v>
      </c>
    </row>
    <row r="31" spans="1:6" ht="12.75">
      <c r="A31" s="159" t="s">
        <v>3</v>
      </c>
      <c r="B31" s="160" t="s">
        <v>48</v>
      </c>
      <c r="C31" s="195"/>
      <c r="D31" s="29">
        <f>SUM(D20:D29)</f>
        <v>41100</v>
      </c>
      <c r="E31" s="29">
        <f>SUM(E20:E30)</f>
        <v>30982</v>
      </c>
      <c r="F31" s="162"/>
    </row>
    <row r="32" spans="1:6" ht="12.75">
      <c r="A32" s="167"/>
      <c r="B32" s="168"/>
      <c r="C32" s="169"/>
      <c r="D32" s="170"/>
      <c r="E32" s="170"/>
      <c r="F32" s="171"/>
    </row>
    <row r="33" spans="1:6" ht="12.75">
      <c r="A33" s="196">
        <v>211</v>
      </c>
      <c r="B33" s="197" t="s">
        <v>96</v>
      </c>
      <c r="C33" s="198">
        <v>42735</v>
      </c>
      <c r="D33" s="78" t="s">
        <v>7</v>
      </c>
      <c r="E33" s="78">
        <v>1869</v>
      </c>
      <c r="F33" s="199"/>
    </row>
    <row r="34" spans="1:6" ht="12.75">
      <c r="A34" s="200">
        <v>221</v>
      </c>
      <c r="B34" s="201" t="s">
        <v>97</v>
      </c>
      <c r="C34" s="198">
        <v>42735</v>
      </c>
      <c r="D34" s="83" t="s">
        <v>7</v>
      </c>
      <c r="E34" s="83">
        <v>96444.6</v>
      </c>
      <c r="F34" s="203"/>
    </row>
    <row r="35" spans="1:6" ht="12.75">
      <c r="A35" s="204" t="s">
        <v>3</v>
      </c>
      <c r="B35" s="205" t="s">
        <v>9</v>
      </c>
      <c r="C35" s="206"/>
      <c r="D35" s="83" t="s">
        <v>7</v>
      </c>
      <c r="E35" s="207">
        <f>E33+E34</f>
        <v>98313.6</v>
      </c>
      <c r="F35" s="208"/>
    </row>
    <row r="36" spans="1:6" ht="12.75">
      <c r="A36" s="204"/>
      <c r="B36" s="205" t="s">
        <v>50</v>
      </c>
      <c r="C36" s="206"/>
      <c r="D36" s="207">
        <f>D18-D31</f>
        <v>-2000</v>
      </c>
      <c r="E36" s="207">
        <f>E35-D6</f>
        <v>342</v>
      </c>
      <c r="F36" s="208" t="s">
        <v>3</v>
      </c>
    </row>
    <row r="40" spans="2:5" ht="12.75">
      <c r="B40" t="s">
        <v>115</v>
      </c>
      <c r="C40" s="227">
        <f>'Odbory 2014-16'!E62</f>
        <v>433</v>
      </c>
      <c r="D40" s="239">
        <v>30</v>
      </c>
      <c r="E40" s="239">
        <f>C40*D40</f>
        <v>12990</v>
      </c>
    </row>
    <row r="41" spans="2:5" ht="12.75">
      <c r="B41" t="s">
        <v>116</v>
      </c>
      <c r="C41" s="227">
        <f>'Odbory 2014-16'!E63</f>
        <v>337</v>
      </c>
      <c r="D41" s="239">
        <v>15</v>
      </c>
      <c r="E41" s="239">
        <f>C41*D41</f>
        <v>5055</v>
      </c>
    </row>
    <row r="42" spans="2:5" ht="12.75">
      <c r="B42" t="s">
        <v>117</v>
      </c>
      <c r="C42" s="227">
        <f>C40+C41</f>
        <v>770</v>
      </c>
      <c r="E42" s="227">
        <f>E40+E41</f>
        <v>18045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65" zoomScaleNormal="65" workbookViewId="0" topLeftCell="A1">
      <selection activeCell="R31" sqref="R31"/>
    </sheetView>
  </sheetViews>
  <sheetFormatPr defaultColWidth="9.00390625" defaultRowHeight="12.75"/>
  <cols>
    <col min="1" max="1" width="8.625" style="0" customWidth="1"/>
    <col min="2" max="2" width="4.625" style="0" customWidth="1"/>
    <col min="3" max="3" width="7.25390625" style="0" customWidth="1"/>
    <col min="4" max="4" width="9.25390625" style="0" customWidth="1"/>
    <col min="5" max="5" width="7.625" style="0" customWidth="1"/>
    <col min="6" max="7" width="8.00390625" style="0" customWidth="1"/>
    <col min="8" max="8" width="5.875" style="0" customWidth="1"/>
    <col min="9" max="9" width="4.875" style="0" customWidth="1"/>
    <col min="10" max="10" width="6.25390625" style="0" customWidth="1"/>
    <col min="11" max="12" width="0" style="0" hidden="1" customWidth="1"/>
    <col min="13" max="13" width="8.25390625" style="0" customWidth="1"/>
    <col min="14" max="14" width="6.75390625" style="0" customWidth="1"/>
    <col min="15" max="15" width="5.875" style="0" customWidth="1"/>
    <col min="16" max="17" width="8.25390625" style="0" customWidth="1"/>
    <col min="18" max="18" width="7.875" style="0" customWidth="1"/>
    <col min="19" max="19" width="6.875" style="0" customWidth="1"/>
    <col min="20" max="20" width="8.25390625" style="0" customWidth="1"/>
  </cols>
  <sheetData>
    <row r="1" spans="1:20" ht="15.75">
      <c r="A1" s="98" t="s">
        <v>134</v>
      </c>
      <c r="B1" s="99"/>
      <c r="C1" s="100" t="s">
        <v>29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 t="s">
        <v>10</v>
      </c>
      <c r="O1" s="100"/>
      <c r="P1" s="100"/>
      <c r="Q1" s="101"/>
      <c r="R1" s="102" t="s">
        <v>135</v>
      </c>
      <c r="S1" s="102"/>
      <c r="T1" s="102"/>
    </row>
    <row r="2" spans="1:20" ht="12.75">
      <c r="A2" s="103"/>
      <c r="B2" s="104"/>
      <c r="C2" s="104" t="s">
        <v>136</v>
      </c>
      <c r="D2" s="104" t="s">
        <v>43</v>
      </c>
      <c r="E2" s="104" t="s">
        <v>58</v>
      </c>
      <c r="F2" s="104" t="s">
        <v>59</v>
      </c>
      <c r="G2" s="104" t="s">
        <v>137</v>
      </c>
      <c r="H2" s="104" t="s">
        <v>61</v>
      </c>
      <c r="I2" s="104" t="s">
        <v>66</v>
      </c>
      <c r="J2" s="104" t="s">
        <v>138</v>
      </c>
      <c r="K2" s="104" t="s">
        <v>63</v>
      </c>
      <c r="L2" s="105" t="s">
        <v>64</v>
      </c>
      <c r="M2" s="106" t="s">
        <v>65</v>
      </c>
      <c r="N2" s="104" t="s">
        <v>138</v>
      </c>
      <c r="O2" s="105" t="s">
        <v>66</v>
      </c>
      <c r="P2" s="106" t="s">
        <v>65</v>
      </c>
      <c r="Q2" s="109" t="s">
        <v>50</v>
      </c>
      <c r="R2" s="109" t="s">
        <v>68</v>
      </c>
      <c r="S2" s="109" t="s">
        <v>69</v>
      </c>
      <c r="T2" s="109" t="s">
        <v>50</v>
      </c>
    </row>
    <row r="3" spans="1:20" ht="12.75">
      <c r="A3" s="240" t="s">
        <v>70</v>
      </c>
      <c r="B3" s="111"/>
      <c r="C3" s="111"/>
      <c r="D3" s="111"/>
      <c r="E3" s="111"/>
      <c r="F3" s="111"/>
      <c r="G3" s="111">
        <v>516</v>
      </c>
      <c r="H3" s="111">
        <v>591</v>
      </c>
      <c r="I3" s="111"/>
      <c r="J3" s="111"/>
      <c r="K3" s="111"/>
      <c r="L3" s="112"/>
      <c r="M3" s="113">
        <f aca="true" t="shared" si="0" ref="M3:M12">SUM(C3:L3)</f>
        <v>1107</v>
      </c>
      <c r="N3" s="114">
        <v>520</v>
      </c>
      <c r="O3" s="112"/>
      <c r="P3" s="113">
        <f aca="true" t="shared" si="1" ref="P3:P12">SUM(N3:O3)</f>
        <v>520</v>
      </c>
      <c r="Q3" s="115">
        <f aca="true" t="shared" si="2" ref="Q3:Q12">P3-M3</f>
        <v>-587</v>
      </c>
      <c r="R3" s="116">
        <v>1300</v>
      </c>
      <c r="S3" s="116">
        <v>600</v>
      </c>
      <c r="T3" s="116">
        <f aca="true" t="shared" si="3" ref="T3:T15">S3-R3</f>
        <v>-700</v>
      </c>
    </row>
    <row r="4" spans="1:21" ht="12.75">
      <c r="A4" s="117" t="s">
        <v>71</v>
      </c>
      <c r="B4" s="241" t="s">
        <v>72</v>
      </c>
      <c r="C4" s="118"/>
      <c r="D4" s="118"/>
      <c r="E4" s="118" t="s">
        <v>3</v>
      </c>
      <c r="F4" s="118" t="s">
        <v>3</v>
      </c>
      <c r="G4" s="118">
        <v>315</v>
      </c>
      <c r="H4" s="118">
        <v>794</v>
      </c>
      <c r="I4" s="118"/>
      <c r="J4" s="118"/>
      <c r="K4" s="118"/>
      <c r="L4" s="119" t="s">
        <v>3</v>
      </c>
      <c r="M4" s="120">
        <f t="shared" si="0"/>
        <v>1109</v>
      </c>
      <c r="N4" s="121">
        <v>460</v>
      </c>
      <c r="O4" s="119"/>
      <c r="P4" s="120">
        <f t="shared" si="1"/>
        <v>460</v>
      </c>
      <c r="Q4" s="122">
        <f t="shared" si="2"/>
        <v>-649</v>
      </c>
      <c r="R4" s="120">
        <v>1300</v>
      </c>
      <c r="S4" s="120">
        <v>500</v>
      </c>
      <c r="T4" s="120">
        <f t="shared" si="3"/>
        <v>-800</v>
      </c>
      <c r="U4" t="s">
        <v>73</v>
      </c>
    </row>
    <row r="5" spans="1:20" ht="12.75">
      <c r="A5" s="117"/>
      <c r="B5" s="241" t="s">
        <v>74</v>
      </c>
      <c r="C5" s="118"/>
      <c r="D5" s="118"/>
      <c r="E5" s="118" t="s">
        <v>75</v>
      </c>
      <c r="F5" s="118" t="s">
        <v>76</v>
      </c>
      <c r="G5" s="118"/>
      <c r="H5" s="118"/>
      <c r="I5" s="118"/>
      <c r="J5" s="118">
        <v>480</v>
      </c>
      <c r="K5" s="118"/>
      <c r="L5" s="119"/>
      <c r="M5" s="120">
        <f t="shared" si="0"/>
        <v>480</v>
      </c>
      <c r="N5" s="121"/>
      <c r="O5" s="119"/>
      <c r="P5" s="120">
        <f t="shared" si="1"/>
        <v>0</v>
      </c>
      <c r="Q5" s="122">
        <f t="shared" si="2"/>
        <v>-480</v>
      </c>
      <c r="R5" s="120">
        <v>600</v>
      </c>
      <c r="S5" s="120">
        <v>0</v>
      </c>
      <c r="T5" s="120">
        <f t="shared" si="3"/>
        <v>-600</v>
      </c>
    </row>
    <row r="6" spans="1:21" ht="12.75">
      <c r="A6" s="117"/>
      <c r="B6" s="241" t="s">
        <v>77</v>
      </c>
      <c r="C6" s="118"/>
      <c r="D6" s="118"/>
      <c r="E6" s="118" t="s">
        <v>139</v>
      </c>
      <c r="F6" s="118">
        <f>11215-7477</f>
        <v>3738</v>
      </c>
      <c r="G6" s="118"/>
      <c r="H6" s="118"/>
      <c r="I6" s="118"/>
      <c r="J6" s="118" t="s">
        <v>76</v>
      </c>
      <c r="K6" s="118"/>
      <c r="L6" s="119"/>
      <c r="M6" s="120">
        <f t="shared" si="0"/>
        <v>3738</v>
      </c>
      <c r="N6" s="121"/>
      <c r="O6" s="119"/>
      <c r="P6" s="120">
        <f t="shared" si="1"/>
        <v>0</v>
      </c>
      <c r="Q6" s="122">
        <f t="shared" si="2"/>
        <v>-3738</v>
      </c>
      <c r="R6" s="120">
        <v>4000</v>
      </c>
      <c r="S6" s="120">
        <v>0</v>
      </c>
      <c r="T6" s="120">
        <f t="shared" si="3"/>
        <v>-4000</v>
      </c>
      <c r="U6" t="s">
        <v>140</v>
      </c>
    </row>
    <row r="7" spans="1:21" ht="12.75">
      <c r="A7" s="117" t="s">
        <v>79</v>
      </c>
      <c r="B7" s="241" t="s">
        <v>72</v>
      </c>
      <c r="C7" s="118"/>
      <c r="D7" s="118"/>
      <c r="E7" s="118"/>
      <c r="F7" s="118"/>
      <c r="G7" s="118">
        <v>225</v>
      </c>
      <c r="H7" s="118">
        <v>1712</v>
      </c>
      <c r="I7" s="118">
        <v>77</v>
      </c>
      <c r="J7" s="118"/>
      <c r="K7" s="118"/>
      <c r="L7" s="119" t="s">
        <v>3</v>
      </c>
      <c r="M7" s="120">
        <f t="shared" si="0"/>
        <v>2014</v>
      </c>
      <c r="N7" s="121">
        <v>1000</v>
      </c>
      <c r="O7" s="119">
        <v>0</v>
      </c>
      <c r="P7" s="120">
        <f t="shared" si="1"/>
        <v>1000</v>
      </c>
      <c r="Q7" s="122">
        <f t="shared" si="2"/>
        <v>-1014</v>
      </c>
      <c r="R7" s="120">
        <v>1200</v>
      </c>
      <c r="S7" s="120">
        <v>0</v>
      </c>
      <c r="T7" s="120">
        <f t="shared" si="3"/>
        <v>-1200</v>
      </c>
      <c r="U7" t="s">
        <v>141</v>
      </c>
    </row>
    <row r="8" spans="1:20" ht="12.75">
      <c r="A8" s="117"/>
      <c r="B8" s="241" t="s">
        <v>74</v>
      </c>
      <c r="C8" s="118"/>
      <c r="D8" s="118"/>
      <c r="E8" s="118" t="s">
        <v>75</v>
      </c>
      <c r="F8" s="118" t="s">
        <v>76</v>
      </c>
      <c r="G8" s="118"/>
      <c r="H8" s="118"/>
      <c r="I8" s="118"/>
      <c r="J8" s="118">
        <v>420</v>
      </c>
      <c r="K8" s="118"/>
      <c r="L8" s="119"/>
      <c r="M8" s="120">
        <f t="shared" si="0"/>
        <v>420</v>
      </c>
      <c r="N8" s="121"/>
      <c r="O8" s="119"/>
      <c r="P8" s="120">
        <f t="shared" si="1"/>
        <v>0</v>
      </c>
      <c r="Q8" s="122">
        <f t="shared" si="2"/>
        <v>-420</v>
      </c>
      <c r="R8" s="120">
        <v>600</v>
      </c>
      <c r="S8" s="120">
        <v>0</v>
      </c>
      <c r="T8" s="120">
        <f t="shared" si="3"/>
        <v>-600</v>
      </c>
    </row>
    <row r="9" spans="1:21" ht="12.75">
      <c r="A9" s="117"/>
      <c r="B9" s="241" t="s">
        <v>77</v>
      </c>
      <c r="C9" s="118"/>
      <c r="D9" s="118"/>
      <c r="E9" s="118" t="s">
        <v>142</v>
      </c>
      <c r="F9" s="118">
        <f>4360-2907</f>
        <v>1453</v>
      </c>
      <c r="G9" s="118"/>
      <c r="H9" s="118"/>
      <c r="I9" s="118"/>
      <c r="J9" s="118" t="s">
        <v>76</v>
      </c>
      <c r="K9" s="118"/>
      <c r="L9" s="119"/>
      <c r="M9" s="120">
        <f t="shared" si="0"/>
        <v>1453</v>
      </c>
      <c r="N9" s="121" t="s">
        <v>3</v>
      </c>
      <c r="O9" s="119"/>
      <c r="P9" s="120">
        <f t="shared" si="1"/>
        <v>0</v>
      </c>
      <c r="Q9" s="122">
        <f t="shared" si="2"/>
        <v>-1453</v>
      </c>
      <c r="R9" s="120">
        <v>2000</v>
      </c>
      <c r="S9" s="120">
        <v>0</v>
      </c>
      <c r="T9" s="120">
        <f t="shared" si="3"/>
        <v>-2000</v>
      </c>
      <c r="U9" t="s">
        <v>143</v>
      </c>
    </row>
    <row r="10" spans="1:21" ht="12.75">
      <c r="A10" s="123" t="s">
        <v>81</v>
      </c>
      <c r="B10" s="118"/>
      <c r="C10" s="118" t="s">
        <v>3</v>
      </c>
      <c r="D10" s="118"/>
      <c r="E10" s="118"/>
      <c r="F10" s="118"/>
      <c r="G10" s="118"/>
      <c r="H10" s="118" t="s">
        <v>3</v>
      </c>
      <c r="I10" s="118"/>
      <c r="J10" s="118"/>
      <c r="K10" s="118" t="s">
        <v>3</v>
      </c>
      <c r="L10" s="119"/>
      <c r="M10" s="120">
        <f t="shared" si="0"/>
        <v>0</v>
      </c>
      <c r="N10" s="121" t="s">
        <v>3</v>
      </c>
      <c r="O10" s="119"/>
      <c r="P10" s="120">
        <f t="shared" si="1"/>
        <v>0</v>
      </c>
      <c r="Q10" s="122">
        <f t="shared" si="2"/>
        <v>0</v>
      </c>
      <c r="R10" s="120">
        <v>2500</v>
      </c>
      <c r="S10" s="120">
        <v>2500</v>
      </c>
      <c r="T10" s="120">
        <f t="shared" si="3"/>
        <v>0</v>
      </c>
      <c r="U10" t="s">
        <v>144</v>
      </c>
    </row>
    <row r="11" spans="1:20" ht="12.75">
      <c r="A11" s="242" t="s">
        <v>83</v>
      </c>
      <c r="B11" s="118"/>
      <c r="C11" s="118"/>
      <c r="D11" s="118"/>
      <c r="E11" s="118"/>
      <c r="F11" s="118"/>
      <c r="G11" s="118">
        <v>256</v>
      </c>
      <c r="H11" s="118">
        <v>793</v>
      </c>
      <c r="I11" s="118"/>
      <c r="J11" s="118"/>
      <c r="K11" s="118"/>
      <c r="L11" s="119"/>
      <c r="M11" s="120">
        <f t="shared" si="0"/>
        <v>1049</v>
      </c>
      <c r="N11" s="121">
        <v>700</v>
      </c>
      <c r="O11" s="119"/>
      <c r="P11" s="120">
        <f t="shared" si="1"/>
        <v>700</v>
      </c>
      <c r="Q11" s="122">
        <f t="shared" si="2"/>
        <v>-349</v>
      </c>
      <c r="R11" s="120">
        <v>1300</v>
      </c>
      <c r="S11" s="120">
        <v>700</v>
      </c>
      <c r="T11" s="120">
        <f t="shared" si="3"/>
        <v>-600</v>
      </c>
    </row>
    <row r="12" spans="1:21" ht="12.75">
      <c r="A12" s="123" t="s">
        <v>84</v>
      </c>
      <c r="B12" s="118"/>
      <c r="C12" s="118" t="s">
        <v>3</v>
      </c>
      <c r="D12" s="118" t="s">
        <v>3</v>
      </c>
      <c r="E12" s="118"/>
      <c r="F12" s="118"/>
      <c r="G12" s="118"/>
      <c r="H12" s="118" t="s">
        <v>3</v>
      </c>
      <c r="I12" s="118"/>
      <c r="J12" s="118"/>
      <c r="K12" s="118"/>
      <c r="L12" s="119"/>
      <c r="M12" s="120">
        <f t="shared" si="0"/>
        <v>0</v>
      </c>
      <c r="N12" s="121" t="s">
        <v>3</v>
      </c>
      <c r="O12" s="119"/>
      <c r="P12" s="120">
        <f t="shared" si="1"/>
        <v>0</v>
      </c>
      <c r="Q12" s="122">
        <f t="shared" si="2"/>
        <v>0</v>
      </c>
      <c r="R12" s="120">
        <v>4000</v>
      </c>
      <c r="S12" s="120">
        <v>4000</v>
      </c>
      <c r="T12" s="120">
        <f t="shared" si="3"/>
        <v>0</v>
      </c>
      <c r="U12" t="s">
        <v>144</v>
      </c>
    </row>
    <row r="13" spans="1:21" ht="12.75">
      <c r="A13" s="125" t="s">
        <v>85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7"/>
      <c r="M13" s="128"/>
      <c r="N13" s="129"/>
      <c r="O13" s="127"/>
      <c r="P13" s="128"/>
      <c r="Q13" s="130">
        <v>0</v>
      </c>
      <c r="R13" s="128">
        <v>800</v>
      </c>
      <c r="S13" s="128">
        <v>800</v>
      </c>
      <c r="T13" s="128">
        <f t="shared" si="3"/>
        <v>0</v>
      </c>
      <c r="U13" t="s">
        <v>144</v>
      </c>
    </row>
    <row r="14" spans="1:21" ht="12.75">
      <c r="A14" s="125" t="s">
        <v>86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M14" s="128"/>
      <c r="N14" s="129"/>
      <c r="O14" s="127"/>
      <c r="P14" s="128"/>
      <c r="Q14" s="130">
        <v>0</v>
      </c>
      <c r="R14" s="128">
        <v>800</v>
      </c>
      <c r="S14" s="128">
        <v>800</v>
      </c>
      <c r="T14" s="128">
        <f t="shared" si="3"/>
        <v>0</v>
      </c>
      <c r="U14" t="s">
        <v>144</v>
      </c>
    </row>
    <row r="15" spans="1:20" ht="12.75">
      <c r="A15" s="243" t="s">
        <v>87</v>
      </c>
      <c r="B15" s="132"/>
      <c r="C15" s="132">
        <v>600</v>
      </c>
      <c r="D15" s="132"/>
      <c r="E15" s="132"/>
      <c r="F15" s="132"/>
      <c r="G15" s="132"/>
      <c r="H15" s="132">
        <v>1644</v>
      </c>
      <c r="I15" s="132"/>
      <c r="J15" s="132"/>
      <c r="K15" s="132" t="s">
        <v>3</v>
      </c>
      <c r="L15" s="133"/>
      <c r="M15" s="134">
        <f>SUM(C15:L15)</f>
        <v>2244</v>
      </c>
      <c r="N15" s="135">
        <v>980</v>
      </c>
      <c r="O15" s="133"/>
      <c r="P15" s="134">
        <f>SUM(N15:O15)</f>
        <v>980</v>
      </c>
      <c r="Q15" s="122">
        <f>P15-M15</f>
        <v>-1264</v>
      </c>
      <c r="R15" s="134">
        <v>2500</v>
      </c>
      <c r="S15" s="134">
        <v>1000</v>
      </c>
      <c r="T15" s="134">
        <f t="shared" si="3"/>
        <v>-1500</v>
      </c>
    </row>
    <row r="16" spans="1:20" s="244" customFormat="1" ht="12.75">
      <c r="A16" s="244" t="s">
        <v>65</v>
      </c>
      <c r="M16" s="245">
        <f>SUM(M3:M15)</f>
        <v>13614</v>
      </c>
      <c r="P16" s="245">
        <f>SUM(P3:P15)</f>
        <v>3660</v>
      </c>
      <c r="Q16" s="244">
        <f>SUM(Q3:Q15)</f>
        <v>-9954</v>
      </c>
      <c r="R16" s="246">
        <f>SUM(R3:R15)</f>
        <v>22900</v>
      </c>
      <c r="S16" s="246">
        <f>SUM(S3:S15)</f>
        <v>10900</v>
      </c>
      <c r="T16" s="246">
        <f>SUM(T3:T15)</f>
        <v>-12000</v>
      </c>
    </row>
    <row r="17" ht="12.75">
      <c r="E17" t="s">
        <v>89</v>
      </c>
    </row>
    <row r="18" ht="12.75">
      <c r="F18" t="s">
        <v>88</v>
      </c>
    </row>
    <row r="21" spans="1:20" ht="15.75">
      <c r="A21" s="98" t="s">
        <v>145</v>
      </c>
      <c r="B21" s="99"/>
      <c r="C21" s="100" t="s">
        <v>29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 t="s">
        <v>10</v>
      </c>
      <c r="O21" s="100"/>
      <c r="P21" s="100"/>
      <c r="Q21" s="101"/>
      <c r="R21" s="102" t="s">
        <v>146</v>
      </c>
      <c r="S21" s="102"/>
      <c r="T21" s="102"/>
    </row>
    <row r="22" spans="1:20" ht="12.75">
      <c r="A22" s="103"/>
      <c r="B22" s="104"/>
      <c r="C22" s="104" t="s">
        <v>136</v>
      </c>
      <c r="D22" s="104" t="s">
        <v>43</v>
      </c>
      <c r="E22" s="104" t="s">
        <v>58</v>
      </c>
      <c r="F22" s="104" t="s">
        <v>59</v>
      </c>
      <c r="G22" s="104" t="s">
        <v>137</v>
      </c>
      <c r="H22" s="104" t="s">
        <v>61</v>
      </c>
      <c r="I22" s="104" t="s">
        <v>66</v>
      </c>
      <c r="J22" s="104" t="s">
        <v>138</v>
      </c>
      <c r="K22" s="104" t="s">
        <v>63</v>
      </c>
      <c r="L22" s="105" t="s">
        <v>64</v>
      </c>
      <c r="M22" s="106" t="s">
        <v>65</v>
      </c>
      <c r="N22" s="104" t="s">
        <v>138</v>
      </c>
      <c r="O22" s="105" t="s">
        <v>66</v>
      </c>
      <c r="P22" s="106" t="s">
        <v>65</v>
      </c>
      <c r="Q22" s="109" t="s">
        <v>50</v>
      </c>
      <c r="R22" s="109" t="s">
        <v>68</v>
      </c>
      <c r="S22" s="109" t="s">
        <v>69</v>
      </c>
      <c r="T22" s="109" t="s">
        <v>50</v>
      </c>
    </row>
    <row r="23" spans="1:20" ht="12.75">
      <c r="A23" s="240" t="s">
        <v>70</v>
      </c>
      <c r="B23" s="111"/>
      <c r="C23" s="111"/>
      <c r="D23" s="111"/>
      <c r="E23" s="111"/>
      <c r="F23" s="111"/>
      <c r="G23" s="111" t="s">
        <v>3</v>
      </c>
      <c r="H23" s="111">
        <v>838</v>
      </c>
      <c r="I23" s="111"/>
      <c r="J23" s="111"/>
      <c r="K23" s="111"/>
      <c r="L23" s="112"/>
      <c r="M23" s="113">
        <f>SUM(C23:L23)</f>
        <v>838</v>
      </c>
      <c r="N23" s="114">
        <v>420</v>
      </c>
      <c r="O23" s="112"/>
      <c r="P23" s="113">
        <f aca="true" t="shared" si="4" ref="P23:P32">SUM(N23:O23)</f>
        <v>420</v>
      </c>
      <c r="Q23" s="115">
        <f aca="true" t="shared" si="5" ref="Q23:Q32">P23-M23</f>
        <v>-418</v>
      </c>
      <c r="R23" s="116">
        <v>1200</v>
      </c>
      <c r="S23" s="116">
        <v>500</v>
      </c>
      <c r="T23" s="116">
        <f aca="true" t="shared" si="6" ref="T23:T32">S23-R23</f>
        <v>-700</v>
      </c>
    </row>
    <row r="24" spans="1:21" ht="12.75">
      <c r="A24" s="117" t="s">
        <v>71</v>
      </c>
      <c r="B24" s="241" t="s">
        <v>72</v>
      </c>
      <c r="C24" s="118"/>
      <c r="D24" s="118"/>
      <c r="E24" s="118" t="s">
        <v>3</v>
      </c>
      <c r="F24" s="118" t="s">
        <v>3</v>
      </c>
      <c r="G24" s="118" t="s">
        <v>3</v>
      </c>
      <c r="H24" s="118">
        <v>987</v>
      </c>
      <c r="I24" s="118"/>
      <c r="J24" s="118"/>
      <c r="K24" s="118"/>
      <c r="L24" s="119" t="s">
        <v>3</v>
      </c>
      <c r="M24" s="120">
        <f>SUM(C24:L24)</f>
        <v>987</v>
      </c>
      <c r="N24" s="121">
        <v>580</v>
      </c>
      <c r="O24" s="119"/>
      <c r="P24" s="120">
        <f t="shared" si="4"/>
        <v>580</v>
      </c>
      <c r="Q24" s="122">
        <f t="shared" si="5"/>
        <v>-407</v>
      </c>
      <c r="R24" s="120">
        <v>1500</v>
      </c>
      <c r="S24" s="120">
        <v>600</v>
      </c>
      <c r="T24" s="120">
        <f t="shared" si="6"/>
        <v>-900</v>
      </c>
      <c r="U24" t="s">
        <v>147</v>
      </c>
    </row>
    <row r="25" spans="1:20" ht="12.75">
      <c r="A25" s="117"/>
      <c r="B25" s="241" t="s">
        <v>74</v>
      </c>
      <c r="C25" s="118"/>
      <c r="D25" s="118"/>
      <c r="E25" s="118" t="s">
        <v>75</v>
      </c>
      <c r="F25" s="118" t="s">
        <v>76</v>
      </c>
      <c r="G25" s="118"/>
      <c r="H25" s="118"/>
      <c r="I25" s="118"/>
      <c r="J25" s="118" t="s">
        <v>3</v>
      </c>
      <c r="K25" s="118"/>
      <c r="L25" s="119"/>
      <c r="M25" s="120">
        <f>SUM(C25:L25)</f>
        <v>0</v>
      </c>
      <c r="N25" s="121"/>
      <c r="O25" s="119"/>
      <c r="P25" s="120">
        <f t="shared" si="4"/>
        <v>0</v>
      </c>
      <c r="Q25" s="122">
        <f t="shared" si="5"/>
        <v>0</v>
      </c>
      <c r="R25" s="120">
        <v>600</v>
      </c>
      <c r="S25" s="120">
        <v>0</v>
      </c>
      <c r="T25" s="120">
        <f t="shared" si="6"/>
        <v>-600</v>
      </c>
    </row>
    <row r="26" spans="1:21" ht="12.75">
      <c r="A26" s="117"/>
      <c r="B26" s="241" t="s">
        <v>77</v>
      </c>
      <c r="C26" s="118"/>
      <c r="D26" s="118"/>
      <c r="E26" s="118" t="s">
        <v>139</v>
      </c>
      <c r="F26" s="118" t="s">
        <v>3</v>
      </c>
      <c r="G26" s="118"/>
      <c r="H26" s="118"/>
      <c r="I26" s="118"/>
      <c r="J26" s="118" t="s">
        <v>76</v>
      </c>
      <c r="K26" s="118"/>
      <c r="L26" s="119"/>
      <c r="M26" s="120">
        <v>7870</v>
      </c>
      <c r="N26" s="121"/>
      <c r="O26" s="119"/>
      <c r="P26" s="120">
        <f t="shared" si="4"/>
        <v>0</v>
      </c>
      <c r="Q26" s="122">
        <f t="shared" si="5"/>
        <v>-7870</v>
      </c>
      <c r="R26" s="120">
        <v>4000</v>
      </c>
      <c r="S26" s="120">
        <v>0</v>
      </c>
      <c r="T26" s="120">
        <f t="shared" si="6"/>
        <v>-4000</v>
      </c>
      <c r="U26" t="s">
        <v>148</v>
      </c>
    </row>
    <row r="27" spans="1:21" ht="12.75">
      <c r="A27" s="117" t="s">
        <v>79</v>
      </c>
      <c r="B27" s="241" t="s">
        <v>72</v>
      </c>
      <c r="C27" s="118"/>
      <c r="D27" s="118"/>
      <c r="E27" s="118"/>
      <c r="F27" s="118"/>
      <c r="G27" s="118" t="s">
        <v>3</v>
      </c>
      <c r="H27" s="118">
        <v>1172</v>
      </c>
      <c r="I27" s="118" t="s">
        <v>3</v>
      </c>
      <c r="J27" s="118"/>
      <c r="K27" s="118"/>
      <c r="L27" s="119" t="s">
        <v>3</v>
      </c>
      <c r="M27" s="120">
        <f>SUM(C27:L27)</f>
        <v>1172</v>
      </c>
      <c r="N27" s="121" t="s">
        <v>3</v>
      </c>
      <c r="O27" s="119">
        <v>0</v>
      </c>
      <c r="P27" s="120">
        <f t="shared" si="4"/>
        <v>0</v>
      </c>
      <c r="Q27" s="122">
        <f t="shared" si="5"/>
        <v>-1172</v>
      </c>
      <c r="R27" s="120">
        <v>1200</v>
      </c>
      <c r="S27" s="120">
        <v>400</v>
      </c>
      <c r="T27" s="120">
        <f t="shared" si="6"/>
        <v>-800</v>
      </c>
      <c r="U27" t="s">
        <v>3</v>
      </c>
    </row>
    <row r="28" spans="1:20" ht="12.75">
      <c r="A28" s="117"/>
      <c r="B28" s="241" t="s">
        <v>74</v>
      </c>
      <c r="C28" s="118"/>
      <c r="D28" s="118"/>
      <c r="E28" s="118" t="s">
        <v>75</v>
      </c>
      <c r="F28" s="118" t="s">
        <v>76</v>
      </c>
      <c r="G28" s="118"/>
      <c r="H28" s="118"/>
      <c r="I28" s="118"/>
      <c r="J28" s="118">
        <v>420</v>
      </c>
      <c r="K28" s="118"/>
      <c r="L28" s="119"/>
      <c r="M28" s="120">
        <f>SUM(C28:L28)</f>
        <v>420</v>
      </c>
      <c r="N28" s="121"/>
      <c r="O28" s="119"/>
      <c r="P28" s="120">
        <f t="shared" si="4"/>
        <v>0</v>
      </c>
      <c r="Q28" s="122">
        <f t="shared" si="5"/>
        <v>-420</v>
      </c>
      <c r="R28" s="120">
        <v>600</v>
      </c>
      <c r="S28" s="120">
        <v>0</v>
      </c>
      <c r="T28" s="120">
        <f t="shared" si="6"/>
        <v>-600</v>
      </c>
    </row>
    <row r="29" spans="1:21" ht="12.75">
      <c r="A29" s="117"/>
      <c r="B29" s="241" t="s">
        <v>77</v>
      </c>
      <c r="C29" s="118"/>
      <c r="D29" s="118"/>
      <c r="E29" s="118" t="s">
        <v>142</v>
      </c>
      <c r="F29" s="118" t="s">
        <v>3</v>
      </c>
      <c r="G29" s="118"/>
      <c r="H29" s="118"/>
      <c r="I29" s="118"/>
      <c r="J29" s="118" t="s">
        <v>76</v>
      </c>
      <c r="K29" s="118"/>
      <c r="L29" s="119"/>
      <c r="M29" s="120">
        <v>8000</v>
      </c>
      <c r="N29" s="121" t="s">
        <v>3</v>
      </c>
      <c r="O29" s="119">
        <f>2*2667</f>
        <v>5334</v>
      </c>
      <c r="P29" s="120">
        <f t="shared" si="4"/>
        <v>5334</v>
      </c>
      <c r="Q29" s="122">
        <f t="shared" si="5"/>
        <v>-2666</v>
      </c>
      <c r="R29" s="120">
        <v>3000</v>
      </c>
      <c r="S29" s="120">
        <v>0</v>
      </c>
      <c r="T29" s="120">
        <f t="shared" si="6"/>
        <v>-3000</v>
      </c>
      <c r="U29" t="s">
        <v>149</v>
      </c>
    </row>
    <row r="30" spans="1:21" ht="12.75">
      <c r="A30" s="242" t="s">
        <v>83</v>
      </c>
      <c r="B30" s="118"/>
      <c r="C30" s="118"/>
      <c r="D30" s="118"/>
      <c r="E30" s="118"/>
      <c r="F30" s="118"/>
      <c r="G30" s="118">
        <v>0</v>
      </c>
      <c r="H30" s="118">
        <v>0</v>
      </c>
      <c r="I30" s="118"/>
      <c r="J30" s="118"/>
      <c r="K30" s="118"/>
      <c r="L30" s="119"/>
      <c r="M30" s="120">
        <f>SUM(C30:L30)</f>
        <v>0</v>
      </c>
      <c r="N30" s="121">
        <v>0</v>
      </c>
      <c r="O30" s="119"/>
      <c r="P30" s="120">
        <f t="shared" si="4"/>
        <v>0</v>
      </c>
      <c r="Q30" s="122">
        <f t="shared" si="5"/>
        <v>0</v>
      </c>
      <c r="R30" s="120">
        <v>1300</v>
      </c>
      <c r="S30" s="120">
        <v>700</v>
      </c>
      <c r="T30" s="120">
        <f t="shared" si="6"/>
        <v>-600</v>
      </c>
      <c r="U30" t="s">
        <v>150</v>
      </c>
    </row>
    <row r="31" spans="1:20" ht="12.75">
      <c r="A31" s="247" t="s">
        <v>151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248"/>
      <c r="M31" s="128"/>
      <c r="N31" s="129"/>
      <c r="O31" s="248"/>
      <c r="P31" s="128"/>
      <c r="Q31" s="122"/>
      <c r="R31" s="120">
        <v>600</v>
      </c>
      <c r="S31" s="120">
        <v>0</v>
      </c>
      <c r="T31" s="120">
        <f>S31-R31</f>
        <v>-600</v>
      </c>
    </row>
    <row r="32" spans="1:20" ht="12.75">
      <c r="A32" s="243" t="s">
        <v>87</v>
      </c>
      <c r="B32" s="132"/>
      <c r="C32" s="132">
        <v>600</v>
      </c>
      <c r="D32" s="132"/>
      <c r="E32" s="132"/>
      <c r="F32" s="132"/>
      <c r="G32" s="132"/>
      <c r="H32" s="132">
        <v>1257</v>
      </c>
      <c r="I32" s="132"/>
      <c r="J32" s="132"/>
      <c r="K32" s="132" t="s">
        <v>3</v>
      </c>
      <c r="L32" s="133"/>
      <c r="M32" s="134">
        <f>SUM(C32:L32)</f>
        <v>1857</v>
      </c>
      <c r="N32" s="135">
        <v>900</v>
      </c>
      <c r="O32" s="133"/>
      <c r="P32" s="134">
        <f t="shared" si="4"/>
        <v>900</v>
      </c>
      <c r="Q32" s="122">
        <f t="shared" si="5"/>
        <v>-957</v>
      </c>
      <c r="R32" s="134">
        <v>2400</v>
      </c>
      <c r="S32" s="134">
        <v>900</v>
      </c>
      <c r="T32" s="134">
        <f t="shared" si="6"/>
        <v>-1500</v>
      </c>
    </row>
    <row r="33" spans="1:23" ht="12.75">
      <c r="A33" s="244" t="s">
        <v>65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5">
        <f>SUM(M23:M32)</f>
        <v>21144</v>
      </c>
      <c r="N33" s="244"/>
      <c r="O33" s="244"/>
      <c r="P33" s="245">
        <f>SUM(P23:P32)</f>
        <v>7234</v>
      </c>
      <c r="Q33" s="244">
        <f>SUM(Q23:Q32)</f>
        <v>-13910</v>
      </c>
      <c r="R33" s="246">
        <f>SUM(R23:R32)</f>
        <v>16400</v>
      </c>
      <c r="S33" s="246">
        <f>SUM(S23:S32)</f>
        <v>3100</v>
      </c>
      <c r="T33" s="246">
        <f>SUM(T23:T32)</f>
        <v>-13300</v>
      </c>
      <c r="U33" s="244"/>
      <c r="V33" s="244"/>
      <c r="W33" s="244"/>
    </row>
    <row r="34" ht="12.75">
      <c r="E34" t="s">
        <v>89</v>
      </c>
    </row>
    <row r="35" ht="12.75">
      <c r="F35" t="s">
        <v>88</v>
      </c>
    </row>
  </sheetData>
  <sheetProtection selectLockedCells="1" selectUnlockedCells="1"/>
  <mergeCells count="10">
    <mergeCell ref="C1:M1"/>
    <mergeCell ref="N1:P1"/>
    <mergeCell ref="R1:T1"/>
    <mergeCell ref="A4:A6"/>
    <mergeCell ref="A7:A9"/>
    <mergeCell ref="C21:M21"/>
    <mergeCell ref="N21:P21"/>
    <mergeCell ref="R21:T21"/>
    <mergeCell ref="A24:A26"/>
    <mergeCell ref="A27:A2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65" zoomScaleNormal="65" workbookViewId="0" topLeftCell="A1">
      <selection activeCell="B39" sqref="B39"/>
    </sheetView>
  </sheetViews>
  <sheetFormatPr defaultColWidth="10.00390625" defaultRowHeight="12.75"/>
  <cols>
    <col min="1" max="1" width="10.25390625" style="0" customWidth="1"/>
    <col min="2" max="2" width="46.875" style="0" customWidth="1"/>
    <col min="3" max="3" width="10.25390625" style="0" customWidth="1"/>
    <col min="4" max="4" width="14.375" style="0" customWidth="1"/>
    <col min="5" max="5" width="17.375" style="0" customWidth="1"/>
    <col min="6" max="6" width="30.75390625" style="0" customWidth="1"/>
    <col min="7" max="16384" width="10.25390625" style="0" customWidth="1"/>
  </cols>
  <sheetData>
    <row r="1" spans="1:6" ht="12.75">
      <c r="A1" s="138"/>
      <c r="B1" s="139" t="s">
        <v>152</v>
      </c>
      <c r="C1" s="140"/>
      <c r="D1" s="141"/>
      <c r="E1" s="78"/>
      <c r="F1" s="142"/>
    </row>
    <row r="2" spans="1:6" ht="12.75">
      <c r="A2" s="143"/>
      <c r="B2" s="144" t="s">
        <v>3</v>
      </c>
      <c r="C2" s="145"/>
      <c r="D2" s="146"/>
      <c r="E2" s="147"/>
      <c r="F2" s="148"/>
    </row>
    <row r="3" spans="1:6" ht="12.75">
      <c r="A3" s="149" t="s">
        <v>4</v>
      </c>
      <c r="B3" s="150" t="s">
        <v>3</v>
      </c>
      <c r="C3" s="151"/>
      <c r="D3" s="152"/>
      <c r="E3" s="153"/>
      <c r="F3" s="154"/>
    </row>
    <row r="4" spans="1:6" ht="12.75">
      <c r="A4" s="155">
        <v>211</v>
      </c>
      <c r="B4" s="156" t="s">
        <v>96</v>
      </c>
      <c r="C4" s="157">
        <v>42736</v>
      </c>
      <c r="D4" s="78">
        <v>1869</v>
      </c>
      <c r="E4" s="23" t="s">
        <v>7</v>
      </c>
      <c r="F4" s="158"/>
    </row>
    <row r="5" spans="1:6" ht="12.75">
      <c r="A5" s="159">
        <v>221</v>
      </c>
      <c r="B5" s="160" t="s">
        <v>97</v>
      </c>
      <c r="C5" s="157">
        <v>42736</v>
      </c>
      <c r="D5" s="83">
        <v>96444.6</v>
      </c>
      <c r="E5" s="29" t="s">
        <v>7</v>
      </c>
      <c r="F5" s="162"/>
    </row>
    <row r="6" spans="1:6" ht="12.75">
      <c r="A6" s="163" t="s">
        <v>3</v>
      </c>
      <c r="B6" s="164" t="s">
        <v>9</v>
      </c>
      <c r="C6" s="165"/>
      <c r="D6" s="35">
        <f>D4+D5</f>
        <v>98313.6</v>
      </c>
      <c r="E6" s="35" t="s">
        <v>7</v>
      </c>
      <c r="F6" s="166"/>
    </row>
    <row r="7" spans="1:6" ht="12.75">
      <c r="A7" s="167"/>
      <c r="B7" s="168"/>
      <c r="C7" s="169"/>
      <c r="D7" s="170"/>
      <c r="E7" s="170"/>
      <c r="F7" s="171"/>
    </row>
    <row r="8" spans="1:6" ht="12.75">
      <c r="A8" s="43" t="s">
        <v>3</v>
      </c>
      <c r="B8" s="172" t="s">
        <v>10</v>
      </c>
      <c r="C8" s="45"/>
      <c r="D8" s="173" t="s">
        <v>11</v>
      </c>
      <c r="E8" s="174" t="s">
        <v>98</v>
      </c>
      <c r="F8" s="48" t="s">
        <v>13</v>
      </c>
    </row>
    <row r="9" spans="1:6" ht="12.75">
      <c r="A9" s="175">
        <v>602</v>
      </c>
      <c r="B9" s="176" t="s">
        <v>14</v>
      </c>
      <c r="C9" s="177"/>
      <c r="D9" s="178">
        <v>2100</v>
      </c>
      <c r="E9" s="178" t="s">
        <v>7</v>
      </c>
      <c r="F9" s="54" t="s">
        <v>15</v>
      </c>
    </row>
    <row r="10" spans="1:6" ht="12.75">
      <c r="A10" s="143" t="s">
        <v>16</v>
      </c>
      <c r="B10" s="144" t="s">
        <v>17</v>
      </c>
      <c r="C10" s="145"/>
      <c r="D10" s="147"/>
      <c r="E10" s="147"/>
      <c r="F10" s="179"/>
    </row>
    <row r="11" spans="1:6" ht="12.75">
      <c r="A11" s="143" t="s">
        <v>18</v>
      </c>
      <c r="B11" s="144" t="s">
        <v>19</v>
      </c>
      <c r="C11" s="145"/>
      <c r="D11" s="147">
        <v>100</v>
      </c>
      <c r="E11" s="147" t="s">
        <v>7</v>
      </c>
      <c r="F11" s="179"/>
    </row>
    <row r="12" spans="1:6" ht="12.75">
      <c r="A12" s="143" t="s">
        <v>20</v>
      </c>
      <c r="B12" s="144" t="s">
        <v>21</v>
      </c>
      <c r="C12" s="145"/>
      <c r="D12" s="147"/>
      <c r="E12" s="147"/>
      <c r="F12" s="179"/>
    </row>
    <row r="13" spans="1:6" ht="12.75">
      <c r="A13" s="143">
        <v>681</v>
      </c>
      <c r="B13" s="144" t="s">
        <v>22</v>
      </c>
      <c r="C13" s="145"/>
      <c r="D13" s="147">
        <v>18000</v>
      </c>
      <c r="E13" s="147" t="s">
        <v>7</v>
      </c>
      <c r="F13" s="179"/>
    </row>
    <row r="14" spans="1:6" ht="12.75">
      <c r="A14" s="143">
        <v>682</v>
      </c>
      <c r="B14" s="144" t="s">
        <v>23</v>
      </c>
      <c r="C14" s="145"/>
      <c r="D14" s="147">
        <v>0</v>
      </c>
      <c r="E14" s="147" t="s">
        <v>7</v>
      </c>
      <c r="F14" s="179"/>
    </row>
    <row r="15" spans="1:6" ht="12.75">
      <c r="A15" s="143">
        <v>684</v>
      </c>
      <c r="B15" s="144" t="s">
        <v>24</v>
      </c>
      <c r="C15" s="145"/>
      <c r="D15" s="147" t="s">
        <v>3</v>
      </c>
      <c r="E15" s="147"/>
      <c r="F15" s="179"/>
    </row>
    <row r="16" spans="1:6" ht="12.75">
      <c r="A16" s="143">
        <v>691</v>
      </c>
      <c r="B16" s="144" t="s">
        <v>25</v>
      </c>
      <c r="C16" s="145"/>
      <c r="D16" s="147"/>
      <c r="E16" s="147"/>
      <c r="F16" s="179"/>
    </row>
    <row r="17" spans="1:6" ht="12.75">
      <c r="A17" s="143"/>
      <c r="B17" s="144" t="s">
        <v>26</v>
      </c>
      <c r="C17" s="145"/>
      <c r="D17" s="147">
        <v>10000</v>
      </c>
      <c r="E17" s="147" t="s">
        <v>7</v>
      </c>
      <c r="F17" s="56" t="s">
        <v>132</v>
      </c>
    </row>
    <row r="18" spans="1:6" ht="12.75">
      <c r="A18" s="180"/>
      <c r="B18" s="181" t="s">
        <v>28</v>
      </c>
      <c r="C18" s="182"/>
      <c r="D18" s="183">
        <f>SUM(D9:D17)</f>
        <v>30200</v>
      </c>
      <c r="E18" s="183">
        <f>SUM(E9:E17)</f>
        <v>0</v>
      </c>
      <c r="F18" s="184"/>
    </row>
    <row r="19" spans="1:6" ht="12.75">
      <c r="A19" s="185"/>
      <c r="B19" s="249" t="s">
        <v>29</v>
      </c>
      <c r="C19" s="169"/>
      <c r="D19" s="170"/>
      <c r="E19" s="170"/>
      <c r="F19" s="187"/>
    </row>
    <row r="20" spans="1:6" ht="12.75">
      <c r="A20" s="155">
        <v>501</v>
      </c>
      <c r="B20" s="156" t="s">
        <v>30</v>
      </c>
      <c r="C20" s="188"/>
      <c r="D20" s="23">
        <v>11000</v>
      </c>
      <c r="E20" s="23" t="s">
        <v>7</v>
      </c>
      <c r="F20" s="66" t="s">
        <v>31</v>
      </c>
    </row>
    <row r="21" spans="1:6" ht="12.75">
      <c r="A21" s="189">
        <v>511</v>
      </c>
      <c r="B21" s="190" t="s">
        <v>32</v>
      </c>
      <c r="C21" s="191"/>
      <c r="D21" s="192"/>
      <c r="E21" s="192"/>
      <c r="F21" s="193"/>
    </row>
    <row r="22" spans="1:6" ht="12.75">
      <c r="A22" s="189">
        <v>512</v>
      </c>
      <c r="B22" s="190" t="s">
        <v>33</v>
      </c>
      <c r="C22" s="191"/>
      <c r="D22" s="192">
        <v>17000</v>
      </c>
      <c r="E22" s="192" t="s">
        <v>7</v>
      </c>
      <c r="F22" s="73" t="s">
        <v>34</v>
      </c>
    </row>
    <row r="23" spans="1:6" ht="12.75">
      <c r="A23" s="189" t="s">
        <v>35</v>
      </c>
      <c r="B23" s="190" t="s">
        <v>36</v>
      </c>
      <c r="C23" s="191"/>
      <c r="D23" s="192">
        <v>1600</v>
      </c>
      <c r="E23" s="192" t="s">
        <v>7</v>
      </c>
      <c r="F23" s="193"/>
    </row>
    <row r="24" spans="1:6" ht="12.75">
      <c r="A24" s="189" t="s">
        <v>37</v>
      </c>
      <c r="B24" s="190" t="s">
        <v>38</v>
      </c>
      <c r="C24" s="191"/>
      <c r="D24" s="192">
        <v>100</v>
      </c>
      <c r="E24" s="192" t="s">
        <v>7</v>
      </c>
      <c r="F24" s="73" t="s">
        <v>3</v>
      </c>
    </row>
    <row r="25" spans="1:6" ht="12.75">
      <c r="A25" s="189">
        <v>518</v>
      </c>
      <c r="B25" s="190" t="s">
        <v>39</v>
      </c>
      <c r="C25" s="191"/>
      <c r="D25" s="192">
        <v>500</v>
      </c>
      <c r="E25" s="192" t="s">
        <v>7</v>
      </c>
      <c r="F25" s="73" t="s">
        <v>3</v>
      </c>
    </row>
    <row r="26" spans="1:6" ht="12.75">
      <c r="A26" s="189">
        <v>521</v>
      </c>
      <c r="B26" s="190" t="s">
        <v>40</v>
      </c>
      <c r="C26" s="191"/>
      <c r="D26" s="192">
        <v>0</v>
      </c>
      <c r="E26" s="192"/>
      <c r="F26" s="73" t="s">
        <v>3</v>
      </c>
    </row>
    <row r="27" spans="1:6" ht="12.75">
      <c r="A27" s="189" t="s">
        <v>41</v>
      </c>
      <c r="B27" s="190" t="s">
        <v>42</v>
      </c>
      <c r="C27" s="191"/>
      <c r="D27" s="192">
        <v>0</v>
      </c>
      <c r="E27" s="192" t="s">
        <v>7</v>
      </c>
      <c r="F27" s="73" t="s">
        <v>3</v>
      </c>
    </row>
    <row r="28" spans="1:6" ht="12.75">
      <c r="A28" s="189">
        <v>551</v>
      </c>
      <c r="B28" s="190" t="s">
        <v>44</v>
      </c>
      <c r="C28" s="191"/>
      <c r="D28" s="192"/>
      <c r="E28" s="192"/>
      <c r="F28" s="193"/>
    </row>
    <row r="29" spans="1:6" ht="12.75">
      <c r="A29" s="189">
        <v>581</v>
      </c>
      <c r="B29" s="190" t="s">
        <v>45</v>
      </c>
      <c r="C29" s="191"/>
      <c r="D29" s="192">
        <v>0</v>
      </c>
      <c r="E29" s="192" t="s">
        <v>7</v>
      </c>
      <c r="F29" s="193" t="s">
        <v>3</v>
      </c>
    </row>
    <row r="30" spans="1:6" ht="12.75">
      <c r="A30" s="189"/>
      <c r="B30" s="144" t="s">
        <v>46</v>
      </c>
      <c r="C30" s="191"/>
      <c r="D30" s="192">
        <v>400</v>
      </c>
      <c r="E30" s="192" t="s">
        <v>7</v>
      </c>
      <c r="F30" s="56" t="s">
        <v>3</v>
      </c>
    </row>
    <row r="31" spans="1:6" ht="12.75">
      <c r="A31" s="159" t="s">
        <v>3</v>
      </c>
      <c r="B31" s="160" t="s">
        <v>48</v>
      </c>
      <c r="C31" s="195"/>
      <c r="D31" s="29">
        <f>SUM(D20:D29)</f>
        <v>30200</v>
      </c>
      <c r="E31" s="29">
        <f>SUM(E20:E30)</f>
        <v>0</v>
      </c>
      <c r="F31" s="162"/>
    </row>
    <row r="32" spans="1:6" ht="12.75">
      <c r="A32" s="167"/>
      <c r="B32" s="168"/>
      <c r="C32" s="169"/>
      <c r="D32" s="170"/>
      <c r="E32" s="170"/>
      <c r="F32" s="171"/>
    </row>
    <row r="33" spans="1:6" ht="12.75">
      <c r="A33" s="196">
        <v>211</v>
      </c>
      <c r="B33" s="197" t="s">
        <v>96</v>
      </c>
      <c r="C33" s="198">
        <v>42369</v>
      </c>
      <c r="D33" s="78" t="s">
        <v>7</v>
      </c>
      <c r="E33" s="78" t="s">
        <v>7</v>
      </c>
      <c r="F33" s="199"/>
    </row>
    <row r="34" spans="1:6" ht="12.75">
      <c r="A34" s="200">
        <v>221</v>
      </c>
      <c r="B34" s="201" t="s">
        <v>97</v>
      </c>
      <c r="C34" s="202">
        <v>42369</v>
      </c>
      <c r="D34" s="83" t="s">
        <v>7</v>
      </c>
      <c r="E34" s="83" t="s">
        <v>7</v>
      </c>
      <c r="F34" s="203"/>
    </row>
    <row r="35" spans="1:6" ht="12.75">
      <c r="A35" s="204" t="s">
        <v>3</v>
      </c>
      <c r="B35" s="205" t="s">
        <v>9</v>
      </c>
      <c r="C35" s="206"/>
      <c r="D35" s="83" t="s">
        <v>7</v>
      </c>
      <c r="E35" s="207" t="s">
        <v>7</v>
      </c>
      <c r="F35" s="208"/>
    </row>
    <row r="36" spans="1:6" ht="12.75">
      <c r="A36" s="204"/>
      <c r="B36" s="205" t="s">
        <v>50</v>
      </c>
      <c r="C36" s="206"/>
      <c r="D36" s="207">
        <f>D18-D31</f>
        <v>0</v>
      </c>
      <c r="E36" s="207" t="s">
        <v>7</v>
      </c>
      <c r="F36" s="208" t="s">
        <v>3</v>
      </c>
    </row>
    <row r="37" spans="4:5" ht="12.75">
      <c r="D37" s="239"/>
      <c r="E37" s="239"/>
    </row>
    <row r="38" spans="4:5" ht="12.75">
      <c r="D38" s="239"/>
      <c r="E38" s="239"/>
    </row>
    <row r="39" spans="2:5" ht="12.75">
      <c r="B39" t="s">
        <v>153</v>
      </c>
      <c r="D39" s="239"/>
      <c r="E39" s="239"/>
    </row>
    <row r="40" spans="2:5" ht="12.75">
      <c r="B40" t="s">
        <v>115</v>
      </c>
      <c r="C40" s="227">
        <v>425</v>
      </c>
      <c r="D40" s="239">
        <v>30</v>
      </c>
      <c r="E40" s="239">
        <f>C40*D40</f>
        <v>12750</v>
      </c>
    </row>
    <row r="41" spans="2:5" ht="12.75">
      <c r="B41" t="s">
        <v>116</v>
      </c>
      <c r="C41" s="227">
        <v>319</v>
      </c>
      <c r="D41" s="239">
        <v>15</v>
      </c>
      <c r="E41" s="239">
        <f>C41*D41</f>
        <v>4785</v>
      </c>
    </row>
    <row r="42" spans="2:5" ht="12.75">
      <c r="B42" t="s">
        <v>117</v>
      </c>
      <c r="C42" s="227">
        <f>C40+C41</f>
        <v>744</v>
      </c>
      <c r="D42" s="239"/>
      <c r="E42" s="250">
        <f>E40+E41</f>
        <v>17535</v>
      </c>
    </row>
  </sheetData>
  <sheetProtection selectLockedCells="1" selectUnlockedCells="1"/>
  <printOptions/>
  <pageMargins left="0.7875" right="0.7875" top="1.0631944444444443" bottom="1.0631944444444443" header="0.7875" footer="0.7875"/>
  <pageSetup fitToHeight="1" fitToWidth="1" horizontalDpi="300" verticalDpi="300" orientation="landscape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2017-01-10T09:40:49Z</cp:lastPrinted>
  <dcterms:modified xsi:type="dcterms:W3CDTF">2017-03-23T08:30:39Z</dcterms:modified>
  <cp:category/>
  <cp:version/>
  <cp:contentType/>
  <cp:contentStatus/>
  <cp:revision>2</cp:revision>
</cp:coreProperties>
</file>