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ymnastika_Paskov_20042024\"/>
    </mc:Choice>
  </mc:AlternateContent>
  <xr:revisionPtr revIDLastSave="0" documentId="8_{2F70D712-7B8A-4A92-B09A-D00F28D85C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ladší žákyně I." sheetId="3" r:id="rId1"/>
    <sheet name="Mladší žákyně II." sheetId="6" r:id="rId2"/>
    <sheet name="Starší žákyně III." sheetId="8" r:id="rId3"/>
    <sheet name="Starší žákyně IV." sheetId="9" r:id="rId4"/>
    <sheet name="Dorostenky" sheetId="10" r:id="rId5"/>
    <sheet name="Mladší žáci I." sheetId="11" r:id="rId6"/>
    <sheet name="Mladší žáci II." sheetId="12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6" l="1"/>
  <c r="F51" i="6"/>
  <c r="G51" i="6"/>
  <c r="D51" i="6"/>
  <c r="G41" i="6"/>
  <c r="F41" i="6"/>
  <c r="E41" i="6"/>
  <c r="D41" i="6"/>
  <c r="G20" i="6"/>
  <c r="F20" i="6"/>
  <c r="E20" i="6"/>
  <c r="D20" i="6"/>
  <c r="G10" i="6"/>
  <c r="F10" i="6"/>
  <c r="E10" i="6"/>
  <c r="D10" i="6"/>
  <c r="E30" i="3"/>
  <c r="F30" i="3"/>
  <c r="G30" i="3"/>
  <c r="D30" i="3"/>
  <c r="G40" i="3"/>
  <c r="F40" i="3"/>
  <c r="E40" i="3"/>
  <c r="D40" i="3"/>
  <c r="E50" i="3"/>
  <c r="F50" i="3"/>
  <c r="G50" i="3"/>
  <c r="D50" i="3"/>
  <c r="E20" i="3"/>
  <c r="F20" i="3"/>
  <c r="G20" i="3"/>
  <c r="D20" i="3"/>
  <c r="G10" i="3"/>
  <c r="F10" i="3"/>
  <c r="E10" i="3"/>
  <c r="D10" i="3"/>
  <c r="G40" i="8" l="1"/>
  <c r="F40" i="8"/>
  <c r="E40" i="8"/>
  <c r="D40" i="8"/>
  <c r="E30" i="8"/>
  <c r="F30" i="8"/>
  <c r="G30" i="8"/>
  <c r="D30" i="8"/>
  <c r="E50" i="8"/>
  <c r="F50" i="8"/>
  <c r="G50" i="8"/>
  <c r="D50" i="8"/>
  <c r="E31" i="6"/>
  <c r="F31" i="6"/>
  <c r="G31" i="6"/>
  <c r="D31" i="6"/>
  <c r="M6" i="12" l="1"/>
  <c r="N6" i="12"/>
  <c r="O6" i="12"/>
  <c r="P6" i="12"/>
  <c r="Q6" i="12"/>
  <c r="B44" i="8"/>
  <c r="H50" i="8"/>
  <c r="A50" i="8"/>
  <c r="H49" i="8"/>
  <c r="H48" i="8"/>
  <c r="H47" i="8"/>
  <c r="H46" i="8"/>
  <c r="H45" i="8"/>
  <c r="H44" i="8"/>
  <c r="B38" i="8"/>
  <c r="B39" i="8"/>
  <c r="B35" i="8"/>
  <c r="B36" i="8"/>
  <c r="B37" i="8"/>
  <c r="B34" i="8"/>
  <c r="A40" i="8"/>
  <c r="H39" i="8"/>
  <c r="H38" i="8"/>
  <c r="H37" i="8"/>
  <c r="H36" i="8"/>
  <c r="H35" i="8"/>
  <c r="H34" i="8"/>
  <c r="A20" i="6"/>
  <c r="H40" i="8" l="1"/>
  <c r="R6" i="12"/>
  <c r="F10" i="8" l="1"/>
  <c r="G10" i="8"/>
  <c r="E10" i="8"/>
  <c r="D10" i="8"/>
  <c r="F61" i="6"/>
  <c r="G61" i="6"/>
  <c r="E61" i="6"/>
  <c r="D61" i="6"/>
  <c r="G70" i="3" l="1"/>
  <c r="F70" i="3"/>
  <c r="E70" i="3"/>
  <c r="D70" i="3"/>
  <c r="E10" i="11"/>
  <c r="F10" i="11"/>
  <c r="G10" i="11"/>
  <c r="D10" i="11"/>
  <c r="E29" i="9"/>
  <c r="F29" i="9"/>
  <c r="G29" i="9"/>
  <c r="D29" i="9"/>
  <c r="E19" i="9"/>
  <c r="F19" i="9"/>
  <c r="G19" i="9"/>
  <c r="D19" i="9"/>
  <c r="E10" i="9"/>
  <c r="F10" i="9"/>
  <c r="G10" i="9"/>
  <c r="D10" i="9"/>
  <c r="H30" i="8"/>
  <c r="E20" i="8"/>
  <c r="F20" i="8"/>
  <c r="G20" i="8"/>
  <c r="D20" i="8"/>
  <c r="H10" i="8"/>
  <c r="H61" i="6"/>
  <c r="H51" i="6"/>
  <c r="H31" i="6"/>
  <c r="E80" i="3"/>
  <c r="F80" i="3"/>
  <c r="G80" i="3"/>
  <c r="D80" i="3"/>
  <c r="E60" i="3"/>
  <c r="F60" i="3"/>
  <c r="G60" i="3"/>
  <c r="D60" i="3"/>
  <c r="H19" i="9" l="1"/>
  <c r="H29" i="9"/>
  <c r="H10" i="9"/>
  <c r="H10" i="11"/>
  <c r="H20" i="8"/>
  <c r="H41" i="6"/>
  <c r="H10" i="6"/>
  <c r="H70" i="3"/>
  <c r="H80" i="3"/>
  <c r="H60" i="3"/>
  <c r="A39" i="12"/>
  <c r="H38" i="12"/>
  <c r="B38" i="12"/>
  <c r="H37" i="12"/>
  <c r="B37" i="12"/>
  <c r="H36" i="12"/>
  <c r="B36" i="12"/>
  <c r="H35" i="12"/>
  <c r="B35" i="12"/>
  <c r="H34" i="12"/>
  <c r="B34" i="12"/>
  <c r="H33" i="12"/>
  <c r="B33" i="12"/>
  <c r="A29" i="12"/>
  <c r="H28" i="12"/>
  <c r="B28" i="12"/>
  <c r="H27" i="12"/>
  <c r="B27" i="12"/>
  <c r="H26" i="12"/>
  <c r="B26" i="12"/>
  <c r="H25" i="12"/>
  <c r="B25" i="12"/>
  <c r="H24" i="12"/>
  <c r="B24" i="12"/>
  <c r="H23" i="12"/>
  <c r="B23" i="12"/>
  <c r="A19" i="12"/>
  <c r="H18" i="12"/>
  <c r="B18" i="12"/>
  <c r="H17" i="12"/>
  <c r="B17" i="12"/>
  <c r="H16" i="12"/>
  <c r="B16" i="12"/>
  <c r="H15" i="12"/>
  <c r="B15" i="12"/>
  <c r="H14" i="12"/>
  <c r="B14" i="12"/>
  <c r="A10" i="12"/>
  <c r="Q4" i="12" s="1"/>
  <c r="H9" i="12"/>
  <c r="B9" i="12"/>
  <c r="H8" i="12"/>
  <c r="B8" i="12"/>
  <c r="H7" i="12"/>
  <c r="B7" i="12"/>
  <c r="H6" i="12"/>
  <c r="B6" i="12"/>
  <c r="H5" i="12"/>
  <c r="B5" i="12"/>
  <c r="L6" i="12" s="1"/>
  <c r="H4" i="12"/>
  <c r="B4" i="12"/>
  <c r="A39" i="11"/>
  <c r="H38" i="11"/>
  <c r="B38" i="11"/>
  <c r="H37" i="11"/>
  <c r="B37" i="11"/>
  <c r="H36" i="11"/>
  <c r="B36" i="11"/>
  <c r="H35" i="11"/>
  <c r="B35" i="11"/>
  <c r="H34" i="11"/>
  <c r="B34" i="11"/>
  <c r="H33" i="11"/>
  <c r="H39" i="11" s="1"/>
  <c r="B33" i="11"/>
  <c r="A29" i="11"/>
  <c r="H28" i="11"/>
  <c r="B28" i="11"/>
  <c r="H27" i="11"/>
  <c r="B27" i="11"/>
  <c r="H26" i="11"/>
  <c r="B26" i="11"/>
  <c r="H25" i="11"/>
  <c r="H29" i="11" s="1"/>
  <c r="B25" i="11"/>
  <c r="H24" i="11"/>
  <c r="B24" i="11"/>
  <c r="H23" i="11"/>
  <c r="B23" i="11"/>
  <c r="A19" i="11"/>
  <c r="H18" i="11"/>
  <c r="B18" i="11"/>
  <c r="H17" i="11"/>
  <c r="B17" i="11"/>
  <c r="H16" i="11"/>
  <c r="B16" i="11"/>
  <c r="H15" i="11"/>
  <c r="B15" i="11"/>
  <c r="H14" i="11"/>
  <c r="H19" i="11" s="1"/>
  <c r="B14" i="11"/>
  <c r="A10" i="11"/>
  <c r="H9" i="11"/>
  <c r="B9" i="11"/>
  <c r="H8" i="11"/>
  <c r="B8" i="11"/>
  <c r="H7" i="11"/>
  <c r="B7" i="11"/>
  <c r="H6" i="11"/>
  <c r="B6" i="11"/>
  <c r="H5" i="11"/>
  <c r="B5" i="11"/>
  <c r="H4" i="11"/>
  <c r="B4" i="11"/>
  <c r="B56" i="6"/>
  <c r="B57" i="6"/>
  <c r="B58" i="6"/>
  <c r="B59" i="6"/>
  <c r="B60" i="6"/>
  <c r="B55" i="6"/>
  <c r="B46" i="6"/>
  <c r="B47" i="6"/>
  <c r="B48" i="6"/>
  <c r="B49" i="6"/>
  <c r="B50" i="6"/>
  <c r="B45" i="6"/>
  <c r="A61" i="6"/>
  <c r="H60" i="6"/>
  <c r="H59" i="6"/>
  <c r="H58" i="6"/>
  <c r="H57" i="6"/>
  <c r="H56" i="6"/>
  <c r="H55" i="6"/>
  <c r="A51" i="6"/>
  <c r="H50" i="6"/>
  <c r="H49" i="6"/>
  <c r="H48" i="6"/>
  <c r="H47" i="6"/>
  <c r="H46" i="6"/>
  <c r="H45" i="6"/>
  <c r="B75" i="3"/>
  <c r="B76" i="3"/>
  <c r="B77" i="3"/>
  <c r="B78" i="3"/>
  <c r="B79" i="3"/>
  <c r="B74" i="3"/>
  <c r="A80" i="3"/>
  <c r="H79" i="3"/>
  <c r="H78" i="3"/>
  <c r="H77" i="3"/>
  <c r="H76" i="3"/>
  <c r="H75" i="3"/>
  <c r="H74" i="3"/>
  <c r="B34" i="9"/>
  <c r="B35" i="9"/>
  <c r="B36" i="9"/>
  <c r="B37" i="9"/>
  <c r="B38" i="9"/>
  <c r="B33" i="9"/>
  <c r="A39" i="9"/>
  <c r="H38" i="9"/>
  <c r="H37" i="9"/>
  <c r="H36" i="9"/>
  <c r="H35" i="9"/>
  <c r="H34" i="9"/>
  <c r="H33" i="9"/>
  <c r="A29" i="10"/>
  <c r="H28" i="10"/>
  <c r="B28" i="10"/>
  <c r="H27" i="10"/>
  <c r="B27" i="10"/>
  <c r="H26" i="10"/>
  <c r="B26" i="10"/>
  <c r="H25" i="10"/>
  <c r="B25" i="10"/>
  <c r="H24" i="10"/>
  <c r="B24" i="10"/>
  <c r="H23" i="10"/>
  <c r="B23" i="10"/>
  <c r="A19" i="10"/>
  <c r="H18" i="10"/>
  <c r="B18" i="10"/>
  <c r="H17" i="10"/>
  <c r="B17" i="10"/>
  <c r="H16" i="10"/>
  <c r="B16" i="10"/>
  <c r="H15" i="10"/>
  <c r="B15" i="10"/>
  <c r="H14" i="10"/>
  <c r="B14" i="10"/>
  <c r="A10" i="10"/>
  <c r="H9" i="10"/>
  <c r="B9" i="10"/>
  <c r="H8" i="10"/>
  <c r="B8" i="10"/>
  <c r="H7" i="10"/>
  <c r="B7" i="10"/>
  <c r="H6" i="10"/>
  <c r="B6" i="10"/>
  <c r="H5" i="10"/>
  <c r="B5" i="10"/>
  <c r="Q4" i="10"/>
  <c r="P4" i="10"/>
  <c r="O4" i="10"/>
  <c r="N4" i="10"/>
  <c r="M4" i="10"/>
  <c r="H4" i="10"/>
  <c r="B4" i="10"/>
  <c r="L4" i="10" s="1"/>
  <c r="A29" i="9"/>
  <c r="H28" i="9"/>
  <c r="B28" i="9"/>
  <c r="H27" i="9"/>
  <c r="B27" i="9"/>
  <c r="H26" i="9"/>
  <c r="B26" i="9"/>
  <c r="H25" i="9"/>
  <c r="B25" i="9"/>
  <c r="H24" i="9"/>
  <c r="B24" i="9"/>
  <c r="H23" i="9"/>
  <c r="B23" i="9"/>
  <c r="A19" i="9"/>
  <c r="H18" i="9"/>
  <c r="H17" i="9"/>
  <c r="H16" i="9"/>
  <c r="B16" i="9"/>
  <c r="H15" i="9"/>
  <c r="B15" i="9"/>
  <c r="H14" i="9"/>
  <c r="B14" i="9"/>
  <c r="A10" i="9"/>
  <c r="H9" i="9"/>
  <c r="B9" i="9"/>
  <c r="H8" i="9"/>
  <c r="B8" i="9"/>
  <c r="H7" i="9"/>
  <c r="B7" i="9"/>
  <c r="H6" i="9"/>
  <c r="B6" i="9"/>
  <c r="Q5" i="9"/>
  <c r="H5" i="9"/>
  <c r="B5" i="9"/>
  <c r="H4" i="9"/>
  <c r="B4" i="9"/>
  <c r="A30" i="8"/>
  <c r="A20" i="8"/>
  <c r="A10" i="8"/>
  <c r="A41" i="6"/>
  <c r="A31" i="6"/>
  <c r="A10" i="6"/>
  <c r="A70" i="3"/>
  <c r="A60" i="3"/>
  <c r="A50" i="3"/>
  <c r="A40" i="3"/>
  <c r="A30" i="3"/>
  <c r="A20" i="3"/>
  <c r="A10" i="3"/>
  <c r="H29" i="12" l="1"/>
  <c r="H19" i="12"/>
  <c r="H39" i="12"/>
  <c r="H39" i="9"/>
  <c r="V4" i="6"/>
  <c r="Q16" i="6"/>
  <c r="P16" i="6"/>
  <c r="O16" i="6"/>
  <c r="N16" i="6"/>
  <c r="M16" i="6"/>
  <c r="L16" i="6"/>
  <c r="H10" i="10"/>
  <c r="N5" i="10"/>
  <c r="O5" i="10"/>
  <c r="P5" i="10"/>
  <c r="Q5" i="10"/>
  <c r="M5" i="10"/>
  <c r="L5" i="10"/>
  <c r="M4" i="9"/>
  <c r="N4" i="9"/>
  <c r="L4" i="9"/>
  <c r="O4" i="9"/>
  <c r="P4" i="9"/>
  <c r="Q4" i="9"/>
  <c r="V4" i="8"/>
  <c r="M7" i="8"/>
  <c r="P4" i="8"/>
  <c r="M6" i="8"/>
  <c r="Q6" i="8"/>
  <c r="Q4" i="8"/>
  <c r="N7" i="8"/>
  <c r="P7" i="8"/>
  <c r="O7" i="8"/>
  <c r="N6" i="8"/>
  <c r="Q7" i="8"/>
  <c r="P6" i="8"/>
  <c r="M4" i="8"/>
  <c r="O6" i="8"/>
  <c r="N4" i="8"/>
  <c r="O4" i="8"/>
  <c r="H19" i="10"/>
  <c r="P4" i="12"/>
  <c r="Q5" i="12"/>
  <c r="L5" i="12"/>
  <c r="L4" i="12"/>
  <c r="M5" i="12"/>
  <c r="M4" i="12"/>
  <c r="N5" i="12"/>
  <c r="N4" i="12"/>
  <c r="O5" i="12"/>
  <c r="O4" i="12"/>
  <c r="P5" i="12"/>
  <c r="L5" i="9"/>
  <c r="M5" i="9"/>
  <c r="N5" i="9"/>
  <c r="O5" i="9"/>
  <c r="P5" i="9"/>
  <c r="H29" i="10"/>
  <c r="P5" i="8"/>
  <c r="M5" i="8"/>
  <c r="N5" i="8"/>
  <c r="P6" i="9"/>
  <c r="O6" i="9"/>
  <c r="L6" i="9"/>
  <c r="N6" i="9"/>
  <c r="M6" i="9"/>
  <c r="Q6" i="9"/>
  <c r="Q5" i="8"/>
  <c r="O5" i="8"/>
  <c r="V5" i="8"/>
  <c r="V5" i="6"/>
  <c r="Q10" i="6"/>
  <c r="V7" i="6"/>
  <c r="P10" i="6"/>
  <c r="N17" i="6"/>
  <c r="N13" i="6"/>
  <c r="P14" i="6"/>
  <c r="N8" i="6"/>
  <c r="O17" i="6"/>
  <c r="M9" i="6"/>
  <c r="O10" i="6"/>
  <c r="Q12" i="6"/>
  <c r="M13" i="6"/>
  <c r="Q6" i="6"/>
  <c r="O14" i="6"/>
  <c r="M8" i="6"/>
  <c r="Q18" i="6"/>
  <c r="M11" i="6"/>
  <c r="O13" i="6"/>
  <c r="O8" i="6"/>
  <c r="Q5" i="6"/>
  <c r="M17" i="6"/>
  <c r="P15" i="6"/>
  <c r="N10" i="6"/>
  <c r="P12" i="6"/>
  <c r="P6" i="6"/>
  <c r="N14" i="6"/>
  <c r="P18" i="6"/>
  <c r="Q14" i="6"/>
  <c r="Q15" i="6"/>
  <c r="P5" i="6"/>
  <c r="O5" i="6"/>
  <c r="Q11" i="6"/>
  <c r="O15" i="6"/>
  <c r="M10" i="6"/>
  <c r="Q4" i="6"/>
  <c r="O12" i="6"/>
  <c r="Q9" i="6"/>
  <c r="O6" i="6"/>
  <c r="M14" i="6"/>
  <c r="Q7" i="6"/>
  <c r="O18" i="6"/>
  <c r="M4" i="6"/>
  <c r="M7" i="6"/>
  <c r="N5" i="6"/>
  <c r="P11" i="6"/>
  <c r="N15" i="6"/>
  <c r="P4" i="6"/>
  <c r="N12" i="6"/>
  <c r="P9" i="6"/>
  <c r="N6" i="6"/>
  <c r="L14" i="6"/>
  <c r="P7" i="6"/>
  <c r="N18" i="6"/>
  <c r="M15" i="6"/>
  <c r="O4" i="6"/>
  <c r="Q13" i="6"/>
  <c r="M6" i="6"/>
  <c r="Q8" i="6"/>
  <c r="O7" i="6"/>
  <c r="M18" i="6"/>
  <c r="M5" i="6"/>
  <c r="O11" i="6"/>
  <c r="Q17" i="6"/>
  <c r="M12" i="6"/>
  <c r="O9" i="6"/>
  <c r="N11" i="6"/>
  <c r="P17" i="6"/>
  <c r="N4" i="6"/>
  <c r="P13" i="6"/>
  <c r="N9" i="6"/>
  <c r="L6" i="6"/>
  <c r="P8" i="6"/>
  <c r="N7" i="6"/>
  <c r="N19" i="3"/>
  <c r="Q16" i="3"/>
  <c r="O10" i="3"/>
  <c r="Q13" i="3"/>
  <c r="Q19" i="3"/>
  <c r="R6" i="3"/>
  <c r="P11" i="3"/>
  <c r="N17" i="3"/>
  <c r="N10" i="3"/>
  <c r="R8" i="3"/>
  <c r="P5" i="3"/>
  <c r="R14" i="3"/>
  <c r="P16" i="3"/>
  <c r="P13" i="3"/>
  <c r="N12" i="3"/>
  <c r="P19" i="3"/>
  <c r="O12" i="3"/>
  <c r="Q6" i="3"/>
  <c r="O11" i="3"/>
  <c r="Q8" i="3"/>
  <c r="O5" i="3"/>
  <c r="Q14" i="3"/>
  <c r="O16" i="3"/>
  <c r="O13" i="3"/>
  <c r="O19" i="3"/>
  <c r="R18" i="3"/>
  <c r="Q5" i="3"/>
  <c r="R15" i="3"/>
  <c r="P6" i="3"/>
  <c r="N11" i="3"/>
  <c r="R4" i="3"/>
  <c r="P8" i="3"/>
  <c r="N5" i="3"/>
  <c r="R9" i="3"/>
  <c r="P14" i="3"/>
  <c r="N16" i="3"/>
  <c r="N13" i="3"/>
  <c r="R7" i="3"/>
  <c r="Q20" i="3"/>
  <c r="N20" i="3"/>
  <c r="O20" i="3"/>
  <c r="R20" i="3"/>
  <c r="P20" i="3"/>
  <c r="N18" i="3"/>
  <c r="Q15" i="3"/>
  <c r="O6" i="3"/>
  <c r="Q4" i="3"/>
  <c r="O8" i="3"/>
  <c r="Q9" i="3"/>
  <c r="O14" i="3"/>
  <c r="Q7" i="3"/>
  <c r="Q11" i="3"/>
  <c r="O18" i="3"/>
  <c r="P15" i="3"/>
  <c r="N6" i="3"/>
  <c r="R17" i="3"/>
  <c r="P4" i="3"/>
  <c r="R10" i="3"/>
  <c r="N8" i="3"/>
  <c r="P9" i="3"/>
  <c r="N14" i="3"/>
  <c r="R12" i="3"/>
  <c r="P7" i="3"/>
  <c r="O17" i="3"/>
  <c r="O15" i="3"/>
  <c r="Q17" i="3"/>
  <c r="O4" i="3"/>
  <c r="Q10" i="3"/>
  <c r="O9" i="3"/>
  <c r="Q12" i="3"/>
  <c r="O7" i="3"/>
  <c r="P18" i="3"/>
  <c r="Q18" i="3"/>
  <c r="N15" i="3"/>
  <c r="R11" i="3"/>
  <c r="P17" i="3"/>
  <c r="N4" i="3"/>
  <c r="P10" i="3"/>
  <c r="R5" i="3"/>
  <c r="N9" i="3"/>
  <c r="R16" i="3"/>
  <c r="R13" i="3"/>
  <c r="P12" i="3"/>
  <c r="N7" i="3"/>
  <c r="R19" i="3"/>
  <c r="H10" i="12"/>
  <c r="V4" i="12" s="1"/>
  <c r="W4" i="12" s="1"/>
  <c r="L4" i="11"/>
  <c r="N4" i="11"/>
  <c r="O4" i="11"/>
  <c r="M4" i="11"/>
  <c r="P4" i="11"/>
  <c r="Q4" i="11"/>
  <c r="V4" i="11"/>
  <c r="W4" i="11" s="1"/>
  <c r="R4" i="10"/>
  <c r="V4" i="9"/>
  <c r="H20" i="6"/>
  <c r="V6" i="6" s="1"/>
  <c r="H50" i="3"/>
  <c r="H40" i="3"/>
  <c r="H30" i="3"/>
  <c r="H20" i="3"/>
  <c r="H10" i="3"/>
  <c r="B6" i="3"/>
  <c r="B5" i="3"/>
  <c r="M6" i="3" s="1"/>
  <c r="B4" i="3"/>
  <c r="B7" i="3"/>
  <c r="H29" i="8"/>
  <c r="H28" i="8"/>
  <c r="H27" i="8"/>
  <c r="B27" i="8"/>
  <c r="H26" i="8"/>
  <c r="B26" i="8"/>
  <c r="H25" i="8"/>
  <c r="B25" i="8"/>
  <c r="H24" i="8"/>
  <c r="B24" i="8"/>
  <c r="H19" i="8"/>
  <c r="B19" i="8"/>
  <c r="H18" i="8"/>
  <c r="B18" i="8"/>
  <c r="H17" i="8"/>
  <c r="B17" i="8"/>
  <c r="H16" i="8"/>
  <c r="B16" i="8"/>
  <c r="H15" i="8"/>
  <c r="B15" i="8"/>
  <c r="H14" i="8"/>
  <c r="B14" i="8"/>
  <c r="L4" i="8" s="1"/>
  <c r="H9" i="8"/>
  <c r="B9" i="8"/>
  <c r="H8" i="8"/>
  <c r="B8" i="8"/>
  <c r="H7" i="8"/>
  <c r="B7" i="8"/>
  <c r="H6" i="8"/>
  <c r="B6" i="8"/>
  <c r="L5" i="8" s="1"/>
  <c r="H5" i="8"/>
  <c r="B5" i="8"/>
  <c r="L6" i="8" s="1"/>
  <c r="H4" i="8"/>
  <c r="B4" i="8"/>
  <c r="L7" i="8" s="1"/>
  <c r="B40" i="6"/>
  <c r="B36" i="6"/>
  <c r="B37" i="6"/>
  <c r="L15" i="6" s="1"/>
  <c r="B38" i="6"/>
  <c r="B39" i="6"/>
  <c r="B35" i="6"/>
  <c r="H40" i="6"/>
  <c r="H39" i="6"/>
  <c r="H38" i="6"/>
  <c r="H37" i="6"/>
  <c r="H36" i="6"/>
  <c r="H35" i="6"/>
  <c r="H30" i="6"/>
  <c r="B30" i="6"/>
  <c r="H29" i="6"/>
  <c r="B29" i="6"/>
  <c r="H28" i="6"/>
  <c r="B28" i="6"/>
  <c r="H27" i="6"/>
  <c r="B27" i="6"/>
  <c r="H26" i="6"/>
  <c r="B26" i="6"/>
  <c r="H25" i="6"/>
  <c r="B25" i="6"/>
  <c r="L10" i="6" s="1"/>
  <c r="H19" i="6"/>
  <c r="B19" i="6"/>
  <c r="H18" i="6"/>
  <c r="B18" i="6"/>
  <c r="H17" i="6"/>
  <c r="B17" i="6"/>
  <c r="H16" i="6"/>
  <c r="B16" i="6"/>
  <c r="L9" i="6" s="1"/>
  <c r="H15" i="6"/>
  <c r="B15" i="6"/>
  <c r="L11" i="6" s="1"/>
  <c r="H14" i="6"/>
  <c r="B14" i="6"/>
  <c r="L12" i="6" s="1"/>
  <c r="H9" i="6"/>
  <c r="B9" i="6"/>
  <c r="H8" i="6"/>
  <c r="B8" i="6"/>
  <c r="H7" i="6"/>
  <c r="B7" i="6"/>
  <c r="L4" i="6" s="1"/>
  <c r="H6" i="6"/>
  <c r="B6" i="6"/>
  <c r="L7" i="6" s="1"/>
  <c r="H5" i="6"/>
  <c r="B5" i="6"/>
  <c r="L5" i="6" s="1"/>
  <c r="H4" i="6"/>
  <c r="B4" i="6"/>
  <c r="L8" i="6" s="1"/>
  <c r="B66" i="3"/>
  <c r="B65" i="3"/>
  <c r="B64" i="3"/>
  <c r="B68" i="3"/>
  <c r="B69" i="3"/>
  <c r="B67" i="3"/>
  <c r="B54" i="3"/>
  <c r="B57" i="3"/>
  <c r="B56" i="3"/>
  <c r="B58" i="3"/>
  <c r="B59" i="3"/>
  <c r="B55" i="3"/>
  <c r="H69" i="3"/>
  <c r="H68" i="3"/>
  <c r="H64" i="3"/>
  <c r="H65" i="3"/>
  <c r="H66" i="3"/>
  <c r="H67" i="3"/>
  <c r="H59" i="3"/>
  <c r="H58" i="3"/>
  <c r="H56" i="3"/>
  <c r="H57" i="3"/>
  <c r="H54" i="3"/>
  <c r="H55" i="3"/>
  <c r="B46" i="3"/>
  <c r="B47" i="3"/>
  <c r="B45" i="3"/>
  <c r="B48" i="3"/>
  <c r="B49" i="3"/>
  <c r="B44" i="3"/>
  <c r="H49" i="3"/>
  <c r="H48" i="3"/>
  <c r="H45" i="3"/>
  <c r="H47" i="3"/>
  <c r="H46" i="3"/>
  <c r="H44" i="3"/>
  <c r="H39" i="3"/>
  <c r="B39" i="3"/>
  <c r="H38" i="3"/>
  <c r="B38" i="3"/>
  <c r="H36" i="3"/>
  <c r="B36" i="3"/>
  <c r="H35" i="3"/>
  <c r="B35" i="3"/>
  <c r="M4" i="3" s="1"/>
  <c r="H34" i="3"/>
  <c r="B34" i="3"/>
  <c r="M5" i="3" s="1"/>
  <c r="H37" i="3"/>
  <c r="B37" i="3"/>
  <c r="M19" i="3" s="1"/>
  <c r="H29" i="3"/>
  <c r="B29" i="3"/>
  <c r="H28" i="3"/>
  <c r="B28" i="3"/>
  <c r="H27" i="3"/>
  <c r="B27" i="3"/>
  <c r="M7" i="3" s="1"/>
  <c r="H26" i="3"/>
  <c r="B26" i="3"/>
  <c r="M13" i="3" s="1"/>
  <c r="H25" i="3"/>
  <c r="B25" i="3"/>
  <c r="M9" i="3" s="1"/>
  <c r="H24" i="3"/>
  <c r="B24" i="3"/>
  <c r="M8" i="3" s="1"/>
  <c r="H19" i="3"/>
  <c r="B19" i="3"/>
  <c r="H18" i="3"/>
  <c r="B18" i="3"/>
  <c r="H16" i="3"/>
  <c r="B16" i="3"/>
  <c r="M15" i="3" s="1"/>
  <c r="H15" i="3"/>
  <c r="B15" i="3"/>
  <c r="H17" i="3"/>
  <c r="B17" i="3"/>
  <c r="M16" i="3" s="1"/>
  <c r="H14" i="3"/>
  <c r="B14" i="3"/>
  <c r="M18" i="3" s="1"/>
  <c r="H9" i="3"/>
  <c r="B9" i="3"/>
  <c r="H8" i="3"/>
  <c r="B8" i="3"/>
  <c r="H7" i="3"/>
  <c r="H6" i="3"/>
  <c r="H5" i="3"/>
  <c r="H4" i="3"/>
  <c r="M10" i="3" l="1"/>
  <c r="V4" i="10"/>
  <c r="L17" i="6"/>
  <c r="R16" i="6"/>
  <c r="M12" i="3"/>
  <c r="M20" i="3"/>
  <c r="L18" i="6"/>
  <c r="L13" i="6"/>
  <c r="M17" i="3"/>
  <c r="M14" i="3"/>
  <c r="M11" i="3"/>
  <c r="W4" i="3"/>
  <c r="W4" i="10"/>
  <c r="R5" i="10"/>
  <c r="R4" i="9"/>
  <c r="R7" i="8"/>
  <c r="R4" i="8"/>
  <c r="R6" i="8"/>
  <c r="V8" i="6"/>
  <c r="W5" i="6" s="1"/>
  <c r="R4" i="12"/>
  <c r="R5" i="12"/>
  <c r="R5" i="9"/>
  <c r="R6" i="9"/>
  <c r="R5" i="8"/>
  <c r="S13" i="3"/>
  <c r="R6" i="6"/>
  <c r="R12" i="6"/>
  <c r="R10" i="6"/>
  <c r="R17" i="6"/>
  <c r="R14" i="6"/>
  <c r="R18" i="6"/>
  <c r="R13" i="6"/>
  <c r="R9" i="6"/>
  <c r="R5" i="6"/>
  <c r="R4" i="6"/>
  <c r="R8" i="6"/>
  <c r="R15" i="6"/>
  <c r="R7" i="6"/>
  <c r="R11" i="6"/>
  <c r="S5" i="3"/>
  <c r="S7" i="3"/>
  <c r="S16" i="3"/>
  <c r="S4" i="3"/>
  <c r="S10" i="3"/>
  <c r="S11" i="3"/>
  <c r="S15" i="3"/>
  <c r="S14" i="3"/>
  <c r="S8" i="3"/>
  <c r="S6" i="3"/>
  <c r="S12" i="3"/>
  <c r="S9" i="3"/>
  <c r="S17" i="3"/>
  <c r="S19" i="3"/>
  <c r="S20" i="3"/>
  <c r="W4" i="9"/>
  <c r="R4" i="11"/>
  <c r="W8" i="3"/>
  <c r="W7" i="3"/>
  <c r="W5" i="3"/>
  <c r="W6" i="3"/>
  <c r="S5" i="9" l="1"/>
  <c r="S16" i="6"/>
  <c r="W4" i="8"/>
  <c r="W5" i="8"/>
  <c r="S5" i="10"/>
  <c r="S4" i="9"/>
  <c r="S5" i="12"/>
  <c r="S6" i="12"/>
  <c r="W4" i="6"/>
  <c r="W8" i="6"/>
  <c r="W7" i="6"/>
  <c r="W6" i="6"/>
  <c r="S4" i="12"/>
  <c r="S6" i="9"/>
  <c r="S4" i="10"/>
  <c r="S8" i="6"/>
  <c r="X4" i="3"/>
  <c r="S4" i="11"/>
  <c r="S6" i="6"/>
  <c r="S12" i="6"/>
  <c r="S7" i="6"/>
  <c r="S13" i="6"/>
  <c r="S18" i="6"/>
  <c r="S10" i="6"/>
  <c r="S17" i="6"/>
  <c r="S15" i="6"/>
  <c r="S14" i="6"/>
  <c r="S4" i="6"/>
  <c r="S5" i="6"/>
  <c r="S9" i="6"/>
  <c r="S11" i="6"/>
  <c r="X6" i="3"/>
  <c r="X8" i="3"/>
  <c r="X7" i="3"/>
  <c r="X5" i="3"/>
  <c r="S18" i="3"/>
  <c r="T20" i="3" s="1"/>
  <c r="S5" i="8"/>
  <c r="S6" i="8" l="1"/>
  <c r="S4" i="8"/>
  <c r="S7" i="8"/>
  <c r="T19" i="3"/>
  <c r="T4" i="3"/>
  <c r="T5" i="3"/>
  <c r="T11" i="3"/>
  <c r="T6" i="3"/>
  <c r="T15" i="3"/>
  <c r="T16" i="3"/>
  <c r="T8" i="3"/>
  <c r="T13" i="3"/>
  <c r="T9" i="3"/>
  <c r="T12" i="3"/>
  <c r="T14" i="3"/>
  <c r="T7" i="3"/>
  <c r="T10" i="3"/>
  <c r="T17" i="3"/>
  <c r="T18" i="3" l="1"/>
</calcChain>
</file>

<file path=xl/sharedStrings.xml><?xml version="1.0" encoding="utf-8"?>
<sst xmlns="http://schemas.openxmlformats.org/spreadsheetml/2006/main" count="509" uniqueCount="95">
  <si>
    <t>Jméno</t>
  </si>
  <si>
    <t>Ročník</t>
  </si>
  <si>
    <t>Celkem</t>
  </si>
  <si>
    <t>Oddíl</t>
  </si>
  <si>
    <t>Přeskok</t>
  </si>
  <si>
    <t>Kladina</t>
  </si>
  <si>
    <t>Hrazda</t>
  </si>
  <si>
    <t>Prostná</t>
  </si>
  <si>
    <t>Pořadí</t>
  </si>
  <si>
    <t>Jednotlivci</t>
  </si>
  <si>
    <t>Týmy</t>
  </si>
  <si>
    <t>Název</t>
  </si>
  <si>
    <t>Počet bodů</t>
  </si>
  <si>
    <t>Umístění</t>
  </si>
  <si>
    <t xml:space="preserve"> </t>
  </si>
  <si>
    <t>Lavička</t>
  </si>
  <si>
    <t>Mladší žákyně I.</t>
  </si>
  <si>
    <t>Mladší žákyně II.</t>
  </si>
  <si>
    <t>STARŠÍ ŽÁKYNĚ III.</t>
  </si>
  <si>
    <t>Koláčková Nela</t>
  </si>
  <si>
    <t>Nguyenová Daniela</t>
  </si>
  <si>
    <t>Konrádová Zuzana</t>
  </si>
  <si>
    <t>STARŠÍ ŽÁKYNĚ IV.</t>
  </si>
  <si>
    <t>Levová Zuzana</t>
  </si>
  <si>
    <t>Macigová Adéla</t>
  </si>
  <si>
    <t>Ambrožová Zuzana</t>
  </si>
  <si>
    <t>Levová Veronika</t>
  </si>
  <si>
    <t>Němcová Aneta</t>
  </si>
  <si>
    <t>Musilová Jana</t>
  </si>
  <si>
    <t>Rybářová Simona</t>
  </si>
  <si>
    <t>Czerný Kryštof</t>
  </si>
  <si>
    <t>Magnusek Denis</t>
  </si>
  <si>
    <t>Oranžové - vyřazené z hodnocení družstev - hodnotí se 3 nejlepší z družstva na každém nářadí</t>
  </si>
  <si>
    <t>Kruhy</t>
  </si>
  <si>
    <t>MLADŠÍ ŽÁCI I</t>
  </si>
  <si>
    <t>MLADŠÍ ŽÁCI II.</t>
  </si>
  <si>
    <t>Grzymková Tereza</t>
  </si>
  <si>
    <t>Musilová Eva</t>
  </si>
  <si>
    <t>Zelníčková Aneta</t>
  </si>
  <si>
    <t>TJ Odry</t>
  </si>
  <si>
    <t>Polonyi Laura</t>
  </si>
  <si>
    <t>Žilová Bára</t>
  </si>
  <si>
    <t>TJ Paskov</t>
  </si>
  <si>
    <t>Karolová Beata</t>
  </si>
  <si>
    <t>Celtová Bára</t>
  </si>
  <si>
    <t>Celkem TJ Odry</t>
  </si>
  <si>
    <t>Lustigová Daniela</t>
  </si>
  <si>
    <t>Celkem TJ Paskov</t>
  </si>
  <si>
    <t>TJ Frýdek-Místek</t>
  </si>
  <si>
    <t>Molnárová Jasmine</t>
  </si>
  <si>
    <t>Malinovská Melanie</t>
  </si>
  <si>
    <t>Zapletalová Linda</t>
  </si>
  <si>
    <t>Petrovská Adéla</t>
  </si>
  <si>
    <t>Svobodová Vilma</t>
  </si>
  <si>
    <t>Celkem TJ Frýdek-Místek</t>
  </si>
  <si>
    <t>Rusina Jakub</t>
  </si>
  <si>
    <t>Tj Frýdek-Místek</t>
  </si>
  <si>
    <t>Tašner Štěpán</t>
  </si>
  <si>
    <t>Celkem Tj Frýdek-Místek</t>
  </si>
  <si>
    <t>DOROSTENKY</t>
  </si>
  <si>
    <t>SK Frýdek-Místek A</t>
  </si>
  <si>
    <t>Vehovská Klára</t>
  </si>
  <si>
    <t>Kalusová Karolína</t>
  </si>
  <si>
    <t>SK Frýdek-Místek B</t>
  </si>
  <si>
    <t>Šidlová Klára</t>
  </si>
  <si>
    <t>Goryczková Michaela</t>
  </si>
  <si>
    <t>Kvašňovská Viktorie</t>
  </si>
  <si>
    <t>Bednářová Stela</t>
  </si>
  <si>
    <t>SK Frýdek Místek C</t>
  </si>
  <si>
    <t>Žvaková Ema</t>
  </si>
  <si>
    <t>Adámková Hana</t>
  </si>
  <si>
    <t>Andrýsková Zuzana</t>
  </si>
  <si>
    <t>Hudečková Simona</t>
  </si>
  <si>
    <t>Boháčová Eliška</t>
  </si>
  <si>
    <t>Balažová Kateřina</t>
  </si>
  <si>
    <t>Navrátilová Ema</t>
  </si>
  <si>
    <t>Kryvonosenko Sofija</t>
  </si>
  <si>
    <t>Kaletová Laura</t>
  </si>
  <si>
    <t>Bartoňová Sandra</t>
  </si>
  <si>
    <t>Šidlová Andrea</t>
  </si>
  <si>
    <t>Juřičková Karolína</t>
  </si>
  <si>
    <t>TJ Odry B</t>
  </si>
  <si>
    <t>TJ Odry A</t>
  </si>
  <si>
    <t>Jarošová Nela</t>
  </si>
  <si>
    <t>Celkem SK Frýdek-Místek A</t>
  </si>
  <si>
    <t>Celkem SK Frýdek-Místek B</t>
  </si>
  <si>
    <t>Celkem SK Frýdek Místek C</t>
  </si>
  <si>
    <t>Celkem TJ Odry A</t>
  </si>
  <si>
    <t>Celkem TJ Odry B</t>
  </si>
  <si>
    <t>Akrobacie</t>
  </si>
  <si>
    <t>Nekompletní tým</t>
  </si>
  <si>
    <t>neúplný tým</t>
  </si>
  <si>
    <t>Nejhorší výsledek ze čtyř se nepočítá</t>
  </si>
  <si>
    <t>Neúplný tým</t>
  </si>
  <si>
    <t>neúplné družstvo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</si>
</sst>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2" fillId="0" borderId="5" xfId="0" applyFont="1" applyBorder="1"/>
    <xf numFmtId="0" fontId="4" fillId="0" borderId="0" xfId="0" applyFont="1"/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2" fillId="0" borderId="5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0" borderId="6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/>
    <xf numFmtId="0" fontId="1" fillId="0" borderId="5" xfId="1" applyFont="1" applyBorder="1"/>
    <xf numFmtId="0" fontId="1" fillId="0" borderId="5" xfId="0" applyFont="1" applyBorder="1"/>
    <xf numFmtId="0" fontId="6" fillId="0" borderId="0" xfId="0" applyFont="1"/>
    <xf numFmtId="0" fontId="7" fillId="0" borderId="0" xfId="0" applyFont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0" xfId="0" applyFill="1"/>
    <xf numFmtId="0" fontId="3" fillId="0" borderId="5" xfId="0" applyFont="1" applyBorder="1"/>
  </cellXfs>
  <cellStyles count="2">
    <cellStyle name="Normální" xfId="0" builtinId="0"/>
    <cellStyle name="normální_Sešit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A1:Y84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26.7109375" bestFit="1" customWidth="1"/>
    <col min="2" max="2" width="18.7109375" bestFit="1" customWidth="1"/>
    <col min="3" max="3" width="6.85546875" bestFit="1" customWidth="1"/>
    <col min="4" max="5" width="8" bestFit="1" customWidth="1"/>
    <col min="6" max="6" width="7.7109375" bestFit="1" customWidth="1"/>
    <col min="7" max="7" width="10" bestFit="1" customWidth="1"/>
    <col min="8" max="8" width="7.7109375" bestFit="1" customWidth="1"/>
    <col min="11" max="11" width="6.5703125" bestFit="1" customWidth="1"/>
    <col min="12" max="12" width="18.7109375" bestFit="1" customWidth="1"/>
    <col min="13" max="13" width="20.5703125" bestFit="1" customWidth="1"/>
    <col min="14" max="14" width="6.85546875" bestFit="1" customWidth="1"/>
    <col min="15" max="15" width="8" bestFit="1" customWidth="1"/>
    <col min="16" max="16" width="7" bestFit="1" customWidth="1"/>
    <col min="17" max="17" width="7.28515625" bestFit="1" customWidth="1"/>
    <col min="18" max="19" width="7.7109375" bestFit="1" customWidth="1"/>
    <col min="20" max="20" width="22.42578125" customWidth="1"/>
    <col min="22" max="22" width="26.140625" bestFit="1" customWidth="1"/>
    <col min="23" max="23" width="10.140625" bestFit="1" customWidth="1"/>
    <col min="24" max="24" width="8.140625" bestFit="1" customWidth="1"/>
  </cols>
  <sheetData>
    <row r="1" spans="1:25" ht="18.75" x14ac:dyDescent="0.3">
      <c r="A1" s="31"/>
      <c r="L1" s="31" t="s">
        <v>16</v>
      </c>
      <c r="M1" s="32" t="s">
        <v>2</v>
      </c>
      <c r="N1" t="s">
        <v>14</v>
      </c>
    </row>
    <row r="2" spans="1:25" x14ac:dyDescent="0.25">
      <c r="A2" s="29" t="s">
        <v>60</v>
      </c>
      <c r="L2" s="11" t="s">
        <v>9</v>
      </c>
      <c r="V2" s="11" t="s">
        <v>10</v>
      </c>
      <c r="W2" s="6"/>
      <c r="X2" s="5"/>
    </row>
    <row r="3" spans="1:25" ht="15.75" thickBot="1" x14ac:dyDescent="0.3">
      <c r="A3" s="7" t="s">
        <v>0</v>
      </c>
      <c r="B3" s="7" t="s">
        <v>3</v>
      </c>
      <c r="C3" s="7" t="s">
        <v>1</v>
      </c>
      <c r="D3" s="7" t="s">
        <v>4</v>
      </c>
      <c r="E3" s="7" t="s">
        <v>6</v>
      </c>
      <c r="F3" s="7" t="s">
        <v>15</v>
      </c>
      <c r="G3" s="7" t="s">
        <v>89</v>
      </c>
      <c r="H3" s="19" t="s">
        <v>2</v>
      </c>
      <c r="L3" s="7" t="s">
        <v>0</v>
      </c>
      <c r="M3" s="7" t="s">
        <v>3</v>
      </c>
      <c r="N3" s="7" t="s">
        <v>1</v>
      </c>
      <c r="O3" s="7" t="s">
        <v>4</v>
      </c>
      <c r="P3" s="7" t="s">
        <v>6</v>
      </c>
      <c r="Q3" s="7" t="s">
        <v>15</v>
      </c>
      <c r="R3" s="7" t="s">
        <v>7</v>
      </c>
      <c r="S3" s="7" t="s">
        <v>2</v>
      </c>
      <c r="T3" s="7" t="s">
        <v>8</v>
      </c>
      <c r="V3" s="7" t="s">
        <v>11</v>
      </c>
      <c r="W3" s="13" t="s">
        <v>12</v>
      </c>
      <c r="X3" s="13" t="s">
        <v>13</v>
      </c>
    </row>
    <row r="4" spans="1:25" x14ac:dyDescent="0.25">
      <c r="A4" s="10" t="s">
        <v>51</v>
      </c>
      <c r="B4" s="8" t="str">
        <f>$A$2</f>
        <v>SK Frýdek-Místek A</v>
      </c>
      <c r="C4" s="12"/>
      <c r="D4" s="33">
        <v>10.6</v>
      </c>
      <c r="E4" s="12">
        <v>10.5</v>
      </c>
      <c r="F4" s="12">
        <v>12</v>
      </c>
      <c r="G4" s="17">
        <v>12.7</v>
      </c>
      <c r="H4" s="20">
        <f>G4+F4+E4+D4</f>
        <v>45.800000000000004</v>
      </c>
      <c r="L4" s="10" t="s">
        <v>50</v>
      </c>
      <c r="M4" s="9" t="str">
        <f>VLOOKUP(L4,'Mladší žákyně I.'!$A$2:$H$82,2,0)</f>
        <v>SK Frýdek-Místek A</v>
      </c>
      <c r="N4" s="9">
        <f>VLOOKUP(L4,'Mladší žákyně I.'!$A$2:$H$82,3,0)</f>
        <v>0</v>
      </c>
      <c r="O4" s="9">
        <f>VLOOKUP(L4,'Mladší žákyně I.'!$A$2:$H$82,4,0)</f>
        <v>11.5</v>
      </c>
      <c r="P4" s="9">
        <f>VLOOKUP(L4,'Mladší žákyně I.'!$A$2:$H$82,5,0)</f>
        <v>10.5</v>
      </c>
      <c r="Q4" s="9">
        <f>VLOOKUP(L4,'Mladší žákyně I.'!$A$2:$H$82,6,0)</f>
        <v>12.4</v>
      </c>
      <c r="R4" s="9">
        <f>VLOOKUP(L4,'Mladší žákyně I.'!$A$2:$H$82,7,0)</f>
        <v>12.6</v>
      </c>
      <c r="S4" s="9">
        <f t="shared" ref="S4:S20" si="0">R4+Q4+P4+O4</f>
        <v>47</v>
      </c>
      <c r="T4" s="9">
        <f t="shared" ref="T4:T20" si="1">RANK(S4,$S$4:$S$32)</f>
        <v>1</v>
      </c>
      <c r="V4" s="30" t="s">
        <v>84</v>
      </c>
      <c r="W4" s="14">
        <f>VLOOKUP(V4,$A$4:$H$70,8,0)</f>
        <v>137.4</v>
      </c>
      <c r="X4" s="12">
        <f>RANK(W4,$W$4:$W$11)</f>
        <v>1</v>
      </c>
    </row>
    <row r="5" spans="1:25" x14ac:dyDescent="0.25">
      <c r="A5" s="10" t="s">
        <v>61</v>
      </c>
      <c r="B5" s="8" t="str">
        <f>$A$2</f>
        <v>SK Frýdek-Místek A</v>
      </c>
      <c r="C5" s="12"/>
      <c r="D5" s="12">
        <v>10.8</v>
      </c>
      <c r="E5" s="12">
        <v>9.8000000000000007</v>
      </c>
      <c r="F5" s="33">
        <v>11.7</v>
      </c>
      <c r="G5" s="34">
        <v>11.7</v>
      </c>
      <c r="H5" s="21">
        <f>G5+F5+E5+D5</f>
        <v>44</v>
      </c>
      <c r="L5" s="10" t="s">
        <v>51</v>
      </c>
      <c r="M5" s="9" t="str">
        <f>VLOOKUP(L5,'Mladší žákyně I.'!$A$2:$H$82,2,0)</f>
        <v>SK Frýdek-Místek A</v>
      </c>
      <c r="N5" s="9">
        <f>VLOOKUP(L5,'Mladší žákyně I.'!$A$2:$H$82,3,0)</f>
        <v>0</v>
      </c>
      <c r="O5" s="9">
        <f>VLOOKUP(L5,'Mladší žákyně I.'!$A$2:$H$82,4,0)</f>
        <v>10.6</v>
      </c>
      <c r="P5" s="9">
        <f>VLOOKUP(L5,'Mladší žákyně I.'!$A$2:$H$82,5,0)</f>
        <v>10.5</v>
      </c>
      <c r="Q5" s="9">
        <f>VLOOKUP(L5,'Mladší žákyně I.'!$A$2:$H$82,6,0)</f>
        <v>12</v>
      </c>
      <c r="R5" s="9">
        <f>VLOOKUP(L5,'Mladší žákyně I.'!$A$2:$H$82,7,0)</f>
        <v>12.7</v>
      </c>
      <c r="S5" s="9">
        <f t="shared" si="0"/>
        <v>45.800000000000004</v>
      </c>
      <c r="T5" s="9">
        <f t="shared" si="1"/>
        <v>2</v>
      </c>
      <c r="V5" s="29" t="s">
        <v>86</v>
      </c>
      <c r="W5" s="14">
        <f>VLOOKUP(V5,$A$4:$H$70,8,0)</f>
        <v>126.75000000000001</v>
      </c>
      <c r="X5" s="12">
        <f>RANK(W5,$W$4:$W$9)</f>
        <v>2</v>
      </c>
    </row>
    <row r="6" spans="1:25" x14ac:dyDescent="0.25">
      <c r="A6" s="10" t="s">
        <v>62</v>
      </c>
      <c r="B6" s="8" t="str">
        <f>$A$2</f>
        <v>SK Frýdek-Místek A</v>
      </c>
      <c r="C6" s="12"/>
      <c r="D6" s="12">
        <v>10.6</v>
      </c>
      <c r="E6" s="33">
        <v>9.1999999999999993</v>
      </c>
      <c r="F6" s="12">
        <v>11.8</v>
      </c>
      <c r="G6" s="17">
        <v>12.2</v>
      </c>
      <c r="H6" s="21">
        <f>G6+F6+E6+D6</f>
        <v>43.800000000000004</v>
      </c>
      <c r="L6" s="10" t="s">
        <v>61</v>
      </c>
      <c r="M6" s="9" t="str">
        <f>VLOOKUP(L6,'Mladší žákyně I.'!$A$2:$H$82,2,0)</f>
        <v>SK Frýdek-Místek A</v>
      </c>
      <c r="N6" s="9">
        <f>VLOOKUP(L6,'Mladší žákyně I.'!$A$2:$H$82,3,0)</f>
        <v>0</v>
      </c>
      <c r="O6" s="9">
        <f>VLOOKUP(L6,'Mladší žákyně I.'!$A$2:$H$82,4,0)</f>
        <v>10.8</v>
      </c>
      <c r="P6" s="9">
        <f>VLOOKUP(L6,'Mladší žákyně I.'!$A$2:$H$82,5,0)</f>
        <v>9.8000000000000007</v>
      </c>
      <c r="Q6" s="9">
        <f>VLOOKUP(L6,'Mladší žákyně I.'!$A$2:$H$82,6,0)</f>
        <v>11.7</v>
      </c>
      <c r="R6" s="9">
        <f>VLOOKUP(L6,'Mladší žákyně I.'!$A$2:$H$82,7,0)</f>
        <v>11.7</v>
      </c>
      <c r="S6" s="9">
        <f t="shared" si="0"/>
        <v>44</v>
      </c>
      <c r="T6" s="9">
        <f t="shared" si="1"/>
        <v>3</v>
      </c>
      <c r="V6" s="30" t="s">
        <v>85</v>
      </c>
      <c r="W6" s="14">
        <f>VLOOKUP(V6,$A$4:$H$70,8,0)</f>
        <v>124</v>
      </c>
      <c r="X6" s="12">
        <f>RANK(W6,$W$4:$W$9)</f>
        <v>3</v>
      </c>
    </row>
    <row r="7" spans="1:25" x14ac:dyDescent="0.25">
      <c r="A7" s="10" t="s">
        <v>50</v>
      </c>
      <c r="B7" s="8" t="str">
        <f>$A$2</f>
        <v>SK Frýdek-Místek A</v>
      </c>
      <c r="C7" s="12"/>
      <c r="D7" s="12">
        <v>11.5</v>
      </c>
      <c r="E7" s="12">
        <v>10.5</v>
      </c>
      <c r="F7" s="12">
        <v>12.4</v>
      </c>
      <c r="G7" s="17">
        <v>12.6</v>
      </c>
      <c r="H7" s="21">
        <f>G7+F7+E7+D7</f>
        <v>47</v>
      </c>
      <c r="L7" s="10" t="s">
        <v>62</v>
      </c>
      <c r="M7" s="9" t="str">
        <f>VLOOKUP(L7,'Mladší žákyně I.'!$A$2:$H$82,2,0)</f>
        <v>SK Frýdek-Místek A</v>
      </c>
      <c r="N7" s="9">
        <f>VLOOKUP(L7,'Mladší žákyně I.'!$A$2:$H$82,3,0)</f>
        <v>0</v>
      </c>
      <c r="O7" s="9">
        <f>VLOOKUP(L7,'Mladší žákyně I.'!$A$2:$H$82,4,0)</f>
        <v>10.6</v>
      </c>
      <c r="P7" s="9">
        <f>VLOOKUP(L7,'Mladší žákyně I.'!$A$2:$H$82,5,0)</f>
        <v>9.1999999999999993</v>
      </c>
      <c r="Q7" s="9">
        <f>VLOOKUP(L7,'Mladší žákyně I.'!$A$2:$H$82,6,0)</f>
        <v>11.8</v>
      </c>
      <c r="R7" s="9">
        <f>VLOOKUP(L7,'Mladší žákyně I.'!$A$2:$H$82,7,0)</f>
        <v>12.2</v>
      </c>
      <c r="S7" s="9">
        <f t="shared" si="0"/>
        <v>43.800000000000004</v>
      </c>
      <c r="T7" s="9">
        <f t="shared" si="1"/>
        <v>4</v>
      </c>
      <c r="V7" s="29" t="s">
        <v>47</v>
      </c>
      <c r="W7" s="14">
        <f>VLOOKUP(V7,$A$4:$H$70,8,0)</f>
        <v>103.15</v>
      </c>
      <c r="X7" s="12">
        <f>RANK(W7,$W$4:$W$9)</f>
        <v>4</v>
      </c>
    </row>
    <row r="8" spans="1:25" x14ac:dyDescent="0.25">
      <c r="A8" s="10"/>
      <c r="B8" s="8" t="str">
        <f t="shared" ref="B8:B9" si="2">$A$2</f>
        <v>SK Frýdek-Místek A</v>
      </c>
      <c r="C8" s="12"/>
      <c r="D8" s="12"/>
      <c r="E8" s="12"/>
      <c r="F8" s="12"/>
      <c r="G8" s="17"/>
      <c r="H8" s="21">
        <f t="shared" ref="H8:H9" si="3">G8+F8+E8+D8</f>
        <v>0</v>
      </c>
      <c r="L8" s="9" t="s">
        <v>49</v>
      </c>
      <c r="M8" s="9" t="str">
        <f>VLOOKUP(L8,'Mladší žákyně I.'!$A$2:$H$82,2,0)</f>
        <v>SK Frýdek Místek C</v>
      </c>
      <c r="N8" s="9">
        <f>VLOOKUP(L8,'Mladší žákyně I.'!$A$2:$H$82,3,0)</f>
        <v>0</v>
      </c>
      <c r="O8" s="9">
        <f>VLOOKUP(L8,'Mladší žákyně I.'!$A$2:$H$82,4,0)</f>
        <v>9.8000000000000007</v>
      </c>
      <c r="P8" s="9">
        <f>VLOOKUP(L8,'Mladší žákyně I.'!$A$2:$H$82,5,0)</f>
        <v>9.9</v>
      </c>
      <c r="Q8" s="9">
        <f>VLOOKUP(L8,'Mladší žákyně I.'!$A$2:$H$82,6,0)</f>
        <v>11.5</v>
      </c>
      <c r="R8" s="9">
        <f>VLOOKUP(L8,'Mladší žákyně I.'!$A$2:$H$82,7,0)</f>
        <v>11.7</v>
      </c>
      <c r="S8" s="9">
        <f t="shared" si="0"/>
        <v>42.900000000000006</v>
      </c>
      <c r="T8" s="9">
        <f t="shared" si="1"/>
        <v>5</v>
      </c>
      <c r="V8" s="29" t="s">
        <v>45</v>
      </c>
      <c r="W8" s="14">
        <f>VLOOKUP(V8,$A$4:$H$70,8,0)</f>
        <v>84.25</v>
      </c>
      <c r="X8" s="12">
        <f>RANK(W8,$W$4:$W$9)</f>
        <v>5</v>
      </c>
      <c r="Y8" t="s">
        <v>90</v>
      </c>
    </row>
    <row r="9" spans="1:25" ht="15.75" thickBot="1" x14ac:dyDescent="0.3">
      <c r="A9" s="15"/>
      <c r="B9" s="26" t="str">
        <f t="shared" si="2"/>
        <v>SK Frýdek-Místek A</v>
      </c>
      <c r="C9" s="16"/>
      <c r="D9" s="16"/>
      <c r="E9" s="16"/>
      <c r="F9" s="16"/>
      <c r="G9" s="18"/>
      <c r="H9" s="22">
        <f t="shared" si="3"/>
        <v>0</v>
      </c>
      <c r="L9" s="10" t="s">
        <v>74</v>
      </c>
      <c r="M9" s="9" t="str">
        <f>VLOOKUP(L9,'Mladší žákyně I.'!$A$2:$H$82,2,0)</f>
        <v>TJ Odry</v>
      </c>
      <c r="N9" s="9">
        <f>VLOOKUP(L9,'Mladší žákyně I.'!$A$2:$H$82,3,0)</f>
        <v>0</v>
      </c>
      <c r="O9" s="9">
        <f>VLOOKUP(L9,'Mladší žákyně I.'!$A$2:$H$82,4,0)</f>
        <v>9.4</v>
      </c>
      <c r="P9" s="9">
        <f>VLOOKUP(L9,'Mladší žákyně I.'!$A$2:$H$82,5,0)</f>
        <v>8.8000000000000007</v>
      </c>
      <c r="Q9" s="9">
        <f>VLOOKUP(L9,'Mladší žákyně I.'!$A$2:$H$82,6,0)</f>
        <v>12.1</v>
      </c>
      <c r="R9" s="9">
        <f>VLOOKUP(L9,'Mladší žákyně I.'!$A$2:$H$82,7,0)</f>
        <v>12.55</v>
      </c>
      <c r="S9" s="9">
        <f t="shared" si="0"/>
        <v>42.85</v>
      </c>
      <c r="T9" s="9">
        <f t="shared" si="1"/>
        <v>6</v>
      </c>
      <c r="V9" s="30"/>
      <c r="W9" s="14"/>
      <c r="X9" s="12"/>
    </row>
    <row r="10" spans="1:25" ht="15.75" thickBot="1" x14ac:dyDescent="0.3">
      <c r="A10" s="23" t="str">
        <f>CONCATENATE("Celkem ",A2)</f>
        <v>Celkem SK Frýdek-Místek A</v>
      </c>
      <c r="B10" s="24"/>
      <c r="C10" s="24"/>
      <c r="D10" s="24">
        <f>SUM(D5:D7)</f>
        <v>32.9</v>
      </c>
      <c r="E10" s="24">
        <f>E4+E5+E7</f>
        <v>30.8</v>
      </c>
      <c r="F10" s="24">
        <f>F4+F6+F7</f>
        <v>36.200000000000003</v>
      </c>
      <c r="G10" s="24">
        <f>G4+G6+G7</f>
        <v>37.5</v>
      </c>
      <c r="H10" s="25">
        <f>SUM(D10:G10)</f>
        <v>137.4</v>
      </c>
      <c r="L10" s="10" t="s">
        <v>66</v>
      </c>
      <c r="M10" s="9" t="str">
        <f>VLOOKUP(L10,'Mladší žákyně I.'!$A$2:$H$82,2,0)</f>
        <v>SK Frýdek-Místek B</v>
      </c>
      <c r="N10" s="9">
        <f>VLOOKUP(L10,'Mladší žákyně I.'!$A$2:$H$82,3,0)</f>
        <v>0</v>
      </c>
      <c r="O10" s="9">
        <f>VLOOKUP(L10,'Mladší žákyně I.'!$A$2:$H$82,4,0)</f>
        <v>10.8</v>
      </c>
      <c r="P10" s="9">
        <f>VLOOKUP(L10,'Mladší žákyně I.'!$A$2:$H$82,5,0)</f>
        <v>9.1999999999999993</v>
      </c>
      <c r="Q10" s="9">
        <f>VLOOKUP(L10,'Mladší žákyně I.'!$A$2:$H$82,6,0)</f>
        <v>11.1</v>
      </c>
      <c r="R10" s="9">
        <f>VLOOKUP(L10,'Mladší žákyně I.'!$A$2:$H$82,7,0)</f>
        <v>11.25</v>
      </c>
      <c r="S10" s="9">
        <f t="shared" si="0"/>
        <v>42.35</v>
      </c>
      <c r="T10" s="9">
        <f t="shared" si="1"/>
        <v>7</v>
      </c>
      <c r="V10" s="30"/>
      <c r="W10" s="14"/>
      <c r="X10" s="12"/>
    </row>
    <row r="11" spans="1:25" x14ac:dyDescent="0.25">
      <c r="A11" s="3"/>
      <c r="B11" s="1"/>
      <c r="C11" s="1"/>
      <c r="D11" s="1"/>
      <c r="E11" s="1"/>
      <c r="F11" s="1"/>
      <c r="G11" s="1"/>
      <c r="H11" s="1"/>
      <c r="L11" s="9" t="s">
        <v>69</v>
      </c>
      <c r="M11" s="9" t="str">
        <f>VLOOKUP(L11,'Mladší žákyně I.'!$A$2:$H$82,2,0)</f>
        <v>SK Frýdek Místek C</v>
      </c>
      <c r="N11" s="9">
        <f>VLOOKUP(L11,'Mladší žákyně I.'!$A$2:$H$82,3,0)</f>
        <v>0</v>
      </c>
      <c r="O11" s="9">
        <f>VLOOKUP(L11,'Mladší žákyně I.'!$A$2:$H$82,4,0)</f>
        <v>10.4</v>
      </c>
      <c r="P11" s="9">
        <f>VLOOKUP(L11,'Mladší žákyně I.'!$A$2:$H$82,5,0)</f>
        <v>9.1</v>
      </c>
      <c r="Q11" s="9">
        <f>VLOOKUP(L11,'Mladší žákyně I.'!$A$2:$H$82,6,0)</f>
        <v>11.1</v>
      </c>
      <c r="R11" s="9">
        <f>VLOOKUP(L11,'Mladší žákyně I.'!$A$2:$H$82,7,0)</f>
        <v>11.5</v>
      </c>
      <c r="S11" s="9">
        <f t="shared" si="0"/>
        <v>42.1</v>
      </c>
      <c r="T11" s="9">
        <f t="shared" si="1"/>
        <v>8</v>
      </c>
      <c r="V11" s="29"/>
      <c r="W11" s="14"/>
      <c r="X11" s="12"/>
    </row>
    <row r="12" spans="1:25" x14ac:dyDescent="0.25">
      <c r="A12" s="29" t="s">
        <v>63</v>
      </c>
      <c r="L12" s="10" t="s">
        <v>65</v>
      </c>
      <c r="M12" s="9" t="str">
        <f>VLOOKUP(L12,'Mladší žákyně I.'!$A$2:$H$82,2,0)</f>
        <v>SK Frýdek-Místek B</v>
      </c>
      <c r="N12" s="9">
        <f>VLOOKUP(L12,'Mladší žákyně I.'!$A$2:$H$82,3,0)</f>
        <v>0</v>
      </c>
      <c r="O12" s="9">
        <f>VLOOKUP(L12,'Mladší žákyně I.'!$A$2:$H$82,4,0)</f>
        <v>9.6999999999999993</v>
      </c>
      <c r="P12" s="9">
        <f>VLOOKUP(L12,'Mladší žákyně I.'!$A$2:$H$82,5,0)</f>
        <v>9.3000000000000007</v>
      </c>
      <c r="Q12" s="9">
        <f>VLOOKUP(L12,'Mladší žákyně I.'!$A$2:$H$82,6,0)</f>
        <v>11.2</v>
      </c>
      <c r="R12" s="9">
        <f>VLOOKUP(L12,'Mladší žákyně I.'!$A$2:$H$82,7,0)</f>
        <v>11.6</v>
      </c>
      <c r="S12" s="9">
        <f t="shared" si="0"/>
        <v>41.8</v>
      </c>
      <c r="T12" s="9">
        <f t="shared" si="1"/>
        <v>9</v>
      </c>
    </row>
    <row r="13" spans="1:25" ht="15.75" thickBot="1" x14ac:dyDescent="0.3">
      <c r="A13" s="7" t="s">
        <v>0</v>
      </c>
      <c r="B13" s="7" t="s">
        <v>3</v>
      </c>
      <c r="C13" s="7" t="s">
        <v>1</v>
      </c>
      <c r="D13" s="7" t="s">
        <v>4</v>
      </c>
      <c r="E13" s="7" t="s">
        <v>6</v>
      </c>
      <c r="F13" s="7" t="s">
        <v>15</v>
      </c>
      <c r="G13" s="7" t="s">
        <v>89</v>
      </c>
      <c r="H13" s="19" t="s">
        <v>2</v>
      </c>
      <c r="L13" s="9" t="s">
        <v>79</v>
      </c>
      <c r="M13" s="9" t="str">
        <f>VLOOKUP(L13,'Mladší žákyně I.'!$A$2:$H$82,2,0)</f>
        <v>SK Frýdek Místek C</v>
      </c>
      <c r="N13" s="9">
        <f>VLOOKUP(L13,'Mladší žákyně I.'!$A$2:$H$82,3,0)</f>
        <v>0</v>
      </c>
      <c r="O13" s="9">
        <f>VLOOKUP(L13,'Mladší žákyně I.'!$A$2:$H$82,4,0)</f>
        <v>10.3</v>
      </c>
      <c r="P13" s="9">
        <f>VLOOKUP(L13,'Mladší žákyně I.'!$A$2:$H$82,5,0)</f>
        <v>9.1999999999999993</v>
      </c>
      <c r="Q13" s="9">
        <f>VLOOKUP(L13,'Mladší žákyně I.'!$A$2:$H$82,6,0)</f>
        <v>11</v>
      </c>
      <c r="R13" s="9">
        <f>VLOOKUP(L13,'Mladší žákyně I.'!$A$2:$H$82,7,0)</f>
        <v>11.25</v>
      </c>
      <c r="S13" s="9">
        <f t="shared" si="0"/>
        <v>41.75</v>
      </c>
      <c r="T13" s="9">
        <f t="shared" si="1"/>
        <v>10</v>
      </c>
    </row>
    <row r="14" spans="1:25" x14ac:dyDescent="0.25">
      <c r="A14" s="10" t="s">
        <v>66</v>
      </c>
      <c r="B14" s="8" t="str">
        <f>$A$12</f>
        <v>SK Frýdek-Místek B</v>
      </c>
      <c r="C14" s="12"/>
      <c r="D14" s="12">
        <v>10.8</v>
      </c>
      <c r="E14" s="12">
        <v>9.1999999999999993</v>
      </c>
      <c r="F14" s="12">
        <v>11.1</v>
      </c>
      <c r="G14" s="17">
        <v>11.25</v>
      </c>
      <c r="H14" s="20">
        <f>G14+F14+E14+D14</f>
        <v>42.35</v>
      </c>
      <c r="L14" s="10" t="s">
        <v>67</v>
      </c>
      <c r="M14" s="9" t="str">
        <f>VLOOKUP(L14,'Mladší žákyně I.'!$A$2:$H$82,2,0)</f>
        <v>SK Frýdek-Místek B</v>
      </c>
      <c r="N14" s="9">
        <f>VLOOKUP(L14,'Mladší žákyně I.'!$A$2:$H$82,3,0)</f>
        <v>0</v>
      </c>
      <c r="O14" s="9">
        <f>VLOOKUP(L14,'Mladší žákyně I.'!$A$2:$H$82,4,0)</f>
        <v>10</v>
      </c>
      <c r="P14" s="9">
        <f>VLOOKUP(L14,'Mladší žákyně I.'!$A$2:$H$82,5,0)</f>
        <v>9.1</v>
      </c>
      <c r="Q14" s="9">
        <f>VLOOKUP(L14,'Mladší žákyně I.'!$A$2:$H$82,6,0)</f>
        <v>11.1</v>
      </c>
      <c r="R14" s="9">
        <f>VLOOKUP(L14,'Mladší žákyně I.'!$A$2:$H$82,7,0)</f>
        <v>11.4</v>
      </c>
      <c r="S14" s="9">
        <f t="shared" si="0"/>
        <v>41.6</v>
      </c>
      <c r="T14" s="9">
        <f t="shared" si="1"/>
        <v>11</v>
      </c>
    </row>
    <row r="15" spans="1:25" x14ac:dyDescent="0.25">
      <c r="A15" s="10" t="s">
        <v>65</v>
      </c>
      <c r="B15" s="8" t="str">
        <f>$A$12</f>
        <v>SK Frýdek-Místek B</v>
      </c>
      <c r="C15" s="12"/>
      <c r="D15" s="12">
        <v>9.6999999999999993</v>
      </c>
      <c r="E15" s="12">
        <v>9.3000000000000007</v>
      </c>
      <c r="F15" s="12">
        <v>11.2</v>
      </c>
      <c r="G15" s="17">
        <v>11.6</v>
      </c>
      <c r="H15" s="21">
        <f>G15+F15+E15+D15</f>
        <v>41.8</v>
      </c>
      <c r="L15" s="10" t="s">
        <v>40</v>
      </c>
      <c r="M15" s="9" t="str">
        <f>VLOOKUP(L15,'Mladší žákyně I.'!$A$2:$H$82,2,0)</f>
        <v>TJ Odry</v>
      </c>
      <c r="N15" s="9">
        <f>VLOOKUP(L15,'Mladší žákyně I.'!$A$2:$H$82,3,0)</f>
        <v>0</v>
      </c>
      <c r="O15" s="9">
        <f>VLOOKUP(L15,'Mladší žákyně I.'!$A$2:$H$82,4,0)</f>
        <v>10.1</v>
      </c>
      <c r="P15" s="9">
        <f>VLOOKUP(L15,'Mladší žákyně I.'!$A$2:$H$82,5,0)</f>
        <v>8.8000000000000007</v>
      </c>
      <c r="Q15" s="9">
        <f>VLOOKUP(L15,'Mladší žákyně I.'!$A$2:$H$82,6,0)</f>
        <v>11</v>
      </c>
      <c r="R15" s="9">
        <f>VLOOKUP(L15,'Mladší žákyně I.'!$A$2:$H$82,7,0)</f>
        <v>11.5</v>
      </c>
      <c r="S15" s="9">
        <f t="shared" si="0"/>
        <v>41.4</v>
      </c>
      <c r="T15" s="9">
        <f t="shared" si="1"/>
        <v>12</v>
      </c>
    </row>
    <row r="16" spans="1:25" x14ac:dyDescent="0.25">
      <c r="A16" s="10" t="s">
        <v>67</v>
      </c>
      <c r="B16" s="8" t="str">
        <f>$A$12</f>
        <v>SK Frýdek-Místek B</v>
      </c>
      <c r="C16" s="12"/>
      <c r="D16" s="12">
        <v>10</v>
      </c>
      <c r="E16" s="12">
        <v>9.1</v>
      </c>
      <c r="F16" s="12">
        <v>11.1</v>
      </c>
      <c r="G16" s="17">
        <v>11.4</v>
      </c>
      <c r="H16" s="21">
        <f>G16+F16+E16+D16</f>
        <v>41.6</v>
      </c>
      <c r="L16" s="10" t="s">
        <v>64</v>
      </c>
      <c r="M16" s="9" t="str">
        <f>VLOOKUP(L16,'Mladší žákyně I.'!$A$2:$H$82,2,0)</f>
        <v>SK Frýdek-Místek B</v>
      </c>
      <c r="N16" s="9">
        <f>VLOOKUP(L16,'Mladší žákyně I.'!$A$2:$H$82,3,0)</f>
        <v>0</v>
      </c>
      <c r="O16" s="9">
        <f>VLOOKUP(L16,'Mladší žákyně I.'!$A$2:$H$82,4,0)</f>
        <v>9.6</v>
      </c>
      <c r="P16" s="9">
        <f>VLOOKUP(L16,'Mladší žákyně I.'!$A$2:$H$82,5,0)</f>
        <v>8.8000000000000007</v>
      </c>
      <c r="Q16" s="9">
        <f>VLOOKUP(L16,'Mladší žákyně I.'!$A$2:$H$82,6,0)</f>
        <v>11.1</v>
      </c>
      <c r="R16" s="9">
        <f>VLOOKUP(L16,'Mladší žákyně I.'!$A$2:$H$82,7,0)</f>
        <v>11.1</v>
      </c>
      <c r="S16" s="9">
        <f t="shared" si="0"/>
        <v>40.6</v>
      </c>
      <c r="T16" s="9">
        <f t="shared" si="1"/>
        <v>13</v>
      </c>
    </row>
    <row r="17" spans="1:20" x14ac:dyDescent="0.25">
      <c r="A17" s="10" t="s">
        <v>64</v>
      </c>
      <c r="B17" s="8" t="str">
        <f>$A$12</f>
        <v>SK Frýdek-Místek B</v>
      </c>
      <c r="C17" s="12"/>
      <c r="D17" s="33">
        <v>9.6</v>
      </c>
      <c r="E17" s="33">
        <v>8.8000000000000007</v>
      </c>
      <c r="F17" s="33">
        <v>11.1</v>
      </c>
      <c r="G17" s="34">
        <v>11.1</v>
      </c>
      <c r="H17" s="21">
        <f>G17+F17+E17+D17</f>
        <v>40.6</v>
      </c>
      <c r="L17" s="10" t="s">
        <v>71</v>
      </c>
      <c r="M17" s="9" t="str">
        <f>VLOOKUP(L17,'Mladší žákyně I.'!$A$2:$H$82,2,0)</f>
        <v>TJ Paskov</v>
      </c>
      <c r="N17" s="9">
        <f>VLOOKUP(L17,'Mladší žákyně I.'!$A$2:$H$82,3,0)</f>
        <v>0</v>
      </c>
      <c r="O17" s="9">
        <f>VLOOKUP(L17,'Mladší žákyně I.'!$A$2:$H$82,4,0)</f>
        <v>8.6999999999999993</v>
      </c>
      <c r="P17" s="9">
        <f>VLOOKUP(L17,'Mladší žákyně I.'!$A$2:$H$82,5,0)</f>
        <v>8.6</v>
      </c>
      <c r="Q17" s="9">
        <f>VLOOKUP(L17,'Mladší žákyně I.'!$A$2:$H$82,6,0)</f>
        <v>9.6999999999999993</v>
      </c>
      <c r="R17" s="9">
        <f>VLOOKUP(L17,'Mladší žákyně I.'!$A$2:$H$82,7,0)</f>
        <v>8.9499999999999993</v>
      </c>
      <c r="S17" s="9">
        <f t="shared" si="0"/>
        <v>35.950000000000003</v>
      </c>
      <c r="T17" s="9">
        <f t="shared" si="1"/>
        <v>14</v>
      </c>
    </row>
    <row r="18" spans="1:20" x14ac:dyDescent="0.25">
      <c r="A18" s="10"/>
      <c r="B18" s="8" t="str">
        <f t="shared" ref="B18:B19" si="4">$A$12</f>
        <v>SK Frýdek-Místek B</v>
      </c>
      <c r="C18" s="12"/>
      <c r="D18" s="12"/>
      <c r="E18" s="12"/>
      <c r="F18" s="12"/>
      <c r="G18" s="17"/>
      <c r="H18" s="21">
        <f t="shared" ref="H18:H19" si="5">G18+F18+E18+D18</f>
        <v>0</v>
      </c>
      <c r="L18" s="10" t="s">
        <v>72</v>
      </c>
      <c r="M18" s="9" t="str">
        <f>VLOOKUP(L18,'Mladší žákyně I.'!$A$2:$H$82,2,0)</f>
        <v>TJ Paskov</v>
      </c>
      <c r="N18" s="9">
        <f>VLOOKUP(L18,'Mladší žákyně I.'!$A$2:$H$82,3,0)</f>
        <v>0</v>
      </c>
      <c r="O18" s="9">
        <f>VLOOKUP(L18,'Mladší žákyně I.'!$A$2:$H$82,4,0)</f>
        <v>7</v>
      </c>
      <c r="P18" s="9">
        <f>VLOOKUP(L18,'Mladší žákyně I.'!$A$2:$H$82,5,0)</f>
        <v>9.3000000000000007</v>
      </c>
      <c r="Q18" s="9">
        <f>VLOOKUP(L18,'Mladší žákyně I.'!$A$2:$H$82,6,0)</f>
        <v>10</v>
      </c>
      <c r="R18" s="9">
        <f>VLOOKUP(L18,'Mladší žákyně I.'!$A$2:$H$82,7,0)</f>
        <v>8.6999999999999993</v>
      </c>
      <c r="S18" s="9">
        <f t="shared" si="0"/>
        <v>35</v>
      </c>
      <c r="T18" s="9">
        <f t="shared" si="1"/>
        <v>15</v>
      </c>
    </row>
    <row r="19" spans="1:20" ht="15.75" thickBot="1" x14ac:dyDescent="0.3">
      <c r="A19" s="15"/>
      <c r="B19" s="8" t="str">
        <f t="shared" si="4"/>
        <v>SK Frýdek-Místek B</v>
      </c>
      <c r="C19" s="16"/>
      <c r="D19" s="16"/>
      <c r="E19" s="16"/>
      <c r="F19" s="16"/>
      <c r="G19" s="18"/>
      <c r="H19" s="22">
        <f t="shared" si="5"/>
        <v>0</v>
      </c>
      <c r="L19" s="10" t="s">
        <v>70</v>
      </c>
      <c r="M19" s="9" t="str">
        <f>VLOOKUP(L19,'Mladší žákyně I.'!$A$2:$H$82,2,0)</f>
        <v>TJ Paskov</v>
      </c>
      <c r="N19" s="9">
        <f>VLOOKUP(L19,'Mladší žákyně I.'!$A$2:$H$82,3,0)</f>
        <v>0</v>
      </c>
      <c r="O19" s="9">
        <f>VLOOKUP(L19,'Mladší žákyně I.'!$A$2:$H$82,4,0)</f>
        <v>7.5</v>
      </c>
      <c r="P19" s="9">
        <f>VLOOKUP(L19,'Mladší žákyně I.'!$A$2:$H$82,5,0)</f>
        <v>7.8</v>
      </c>
      <c r="Q19" s="9">
        <f>VLOOKUP(L19,'Mladší žákyně I.'!$A$2:$H$82,6,0)</f>
        <v>9.6999999999999993</v>
      </c>
      <c r="R19" s="9">
        <f>VLOOKUP(L19,'Mladší žákyně I.'!$A$2:$H$82,7,0)</f>
        <v>7.7</v>
      </c>
      <c r="S19" s="9">
        <f t="shared" si="0"/>
        <v>32.700000000000003</v>
      </c>
      <c r="T19" s="9">
        <f t="shared" si="1"/>
        <v>16</v>
      </c>
    </row>
    <row r="20" spans="1:20" ht="15.75" thickBot="1" x14ac:dyDescent="0.3">
      <c r="A20" s="23" t="str">
        <f>CONCATENATE("Celkem ",A12)</f>
        <v>Celkem SK Frýdek-Místek B</v>
      </c>
      <c r="B20" s="24"/>
      <c r="C20" s="24"/>
      <c r="D20" s="24">
        <f>SUM(D15:D17)</f>
        <v>29.299999999999997</v>
      </c>
      <c r="E20" s="24">
        <f t="shared" ref="E20:G20" si="6">SUM(E15:E17)</f>
        <v>27.2</v>
      </c>
      <c r="F20" s="24">
        <f t="shared" si="6"/>
        <v>33.4</v>
      </c>
      <c r="G20" s="24">
        <f t="shared" si="6"/>
        <v>34.1</v>
      </c>
      <c r="H20" s="25">
        <f>SUM(D20:G20)</f>
        <v>124</v>
      </c>
      <c r="L20" s="10" t="s">
        <v>73</v>
      </c>
      <c r="M20" s="9" t="str">
        <f>VLOOKUP(L20,'Mladší žákyně I.'!$A$2:$H$82,2,0)</f>
        <v>TJ Paskov</v>
      </c>
      <c r="N20" s="9">
        <f>VLOOKUP(L20,'Mladší žákyně I.'!$A$2:$H$82,3,0)</f>
        <v>0</v>
      </c>
      <c r="O20" s="9">
        <f>VLOOKUP(L20,'Mladší žákyně I.'!$A$2:$H$82,4,0)</f>
        <v>6.8</v>
      </c>
      <c r="P20" s="9">
        <f>VLOOKUP(L20,'Mladší žákyně I.'!$A$2:$H$82,5,0)</f>
        <v>8.1</v>
      </c>
      <c r="Q20" s="9">
        <f>VLOOKUP(L20,'Mladší žákyně I.'!$A$2:$H$82,6,0)</f>
        <v>9.5</v>
      </c>
      <c r="R20" s="9">
        <f>VLOOKUP(L20,'Mladší žákyně I.'!$A$2:$H$82,7,0)</f>
        <v>6.85</v>
      </c>
      <c r="S20" s="9">
        <f t="shared" si="0"/>
        <v>31.250000000000004</v>
      </c>
      <c r="T20" s="9">
        <f t="shared" si="1"/>
        <v>17</v>
      </c>
    </row>
    <row r="21" spans="1:20" x14ac:dyDescent="0.25">
      <c r="A21" s="3"/>
      <c r="B21" s="1"/>
      <c r="C21" s="1"/>
      <c r="D21" s="1"/>
      <c r="E21" s="1"/>
      <c r="F21" s="1"/>
      <c r="G21" s="1"/>
      <c r="H21" s="4"/>
      <c r="L21" s="10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29" t="s">
        <v>68</v>
      </c>
    </row>
    <row r="23" spans="1:20" ht="15.75" thickBot="1" x14ac:dyDescent="0.3">
      <c r="A23" s="7" t="s">
        <v>0</v>
      </c>
      <c r="B23" s="7" t="s">
        <v>3</v>
      </c>
      <c r="C23" s="7" t="s">
        <v>1</v>
      </c>
      <c r="D23" s="7" t="s">
        <v>4</v>
      </c>
      <c r="E23" s="7" t="s">
        <v>6</v>
      </c>
      <c r="F23" s="7" t="s">
        <v>15</v>
      </c>
      <c r="G23" s="7" t="s">
        <v>89</v>
      </c>
      <c r="H23" s="19" t="s">
        <v>2</v>
      </c>
      <c r="L23" s="10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 t="s">
        <v>49</v>
      </c>
      <c r="B24" s="8" t="str">
        <f>$A$22</f>
        <v>SK Frýdek Místek C</v>
      </c>
      <c r="C24" s="12"/>
      <c r="D24" s="12">
        <v>9.8000000000000007</v>
      </c>
      <c r="E24" s="12">
        <v>9.9</v>
      </c>
      <c r="F24" s="12">
        <v>11.5</v>
      </c>
      <c r="G24" s="17">
        <v>11.7</v>
      </c>
      <c r="H24" s="20">
        <f>G24+F24+E24+D24</f>
        <v>42.900000000000006</v>
      </c>
      <c r="L24" s="10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 t="s">
        <v>69</v>
      </c>
      <c r="B25" s="8" t="str">
        <f>$A$22</f>
        <v>SK Frýdek Místek C</v>
      </c>
      <c r="C25" s="12"/>
      <c r="D25" s="12">
        <v>10.4</v>
      </c>
      <c r="E25" s="12">
        <v>9.1</v>
      </c>
      <c r="F25" s="12">
        <v>11.1</v>
      </c>
      <c r="G25" s="17">
        <v>11.5</v>
      </c>
      <c r="H25" s="21">
        <f>G25+F25+E25+D25</f>
        <v>42.1</v>
      </c>
      <c r="L25" s="10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 t="s">
        <v>79</v>
      </c>
      <c r="B26" s="8" t="str">
        <f>$A$22</f>
        <v>SK Frýdek Místek C</v>
      </c>
      <c r="C26" s="12"/>
      <c r="D26" s="12">
        <v>10.3</v>
      </c>
      <c r="E26" s="12">
        <v>9.1999999999999993</v>
      </c>
      <c r="F26" s="12">
        <v>11</v>
      </c>
      <c r="G26" s="17">
        <v>11.25</v>
      </c>
      <c r="H26" s="21">
        <f>G26+F26+E26+D26</f>
        <v>41.75</v>
      </c>
      <c r="L26" s="10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10"/>
      <c r="B27" s="8" t="str">
        <f t="shared" ref="B27:B29" si="7">$A$22</f>
        <v>SK Frýdek Místek C</v>
      </c>
      <c r="C27" s="12"/>
      <c r="D27" s="12"/>
      <c r="E27" s="12"/>
      <c r="F27" s="12"/>
      <c r="G27" s="17"/>
      <c r="H27" s="21">
        <f t="shared" ref="H27:H29" si="8">G27+F27+E27+D27</f>
        <v>0</v>
      </c>
      <c r="L27" s="10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10"/>
      <c r="B28" s="8" t="str">
        <f t="shared" si="7"/>
        <v>SK Frýdek Místek C</v>
      </c>
      <c r="C28" s="12"/>
      <c r="D28" s="12"/>
      <c r="E28" s="12"/>
      <c r="F28" s="12"/>
      <c r="G28" s="17"/>
      <c r="H28" s="21">
        <f t="shared" si="8"/>
        <v>0</v>
      </c>
      <c r="L28" s="10"/>
      <c r="M28" s="9"/>
      <c r="N28" s="9"/>
      <c r="O28" s="9"/>
      <c r="P28" s="9"/>
      <c r="Q28" s="9"/>
      <c r="R28" s="9"/>
      <c r="S28" s="9"/>
      <c r="T28" s="9"/>
    </row>
    <row r="29" spans="1:20" ht="15.75" thickBot="1" x14ac:dyDescent="0.3">
      <c r="A29" s="15"/>
      <c r="B29" s="8" t="str">
        <f t="shared" si="7"/>
        <v>SK Frýdek Místek C</v>
      </c>
      <c r="C29" s="16"/>
      <c r="D29" s="16"/>
      <c r="E29" s="16"/>
      <c r="F29" s="16"/>
      <c r="G29" s="18"/>
      <c r="H29" s="22">
        <f t="shared" si="8"/>
        <v>0</v>
      </c>
      <c r="L29" s="9"/>
      <c r="M29" s="9"/>
      <c r="N29" s="9"/>
      <c r="O29" s="9"/>
      <c r="P29" s="9"/>
      <c r="Q29" s="9"/>
      <c r="R29" s="9"/>
      <c r="S29" s="9"/>
      <c r="T29" s="9"/>
    </row>
    <row r="30" spans="1:20" ht="15.75" thickBot="1" x14ac:dyDescent="0.3">
      <c r="A30" s="23" t="str">
        <f>CONCATENATE("Celkem ",A22)</f>
        <v>Celkem SK Frýdek Místek C</v>
      </c>
      <c r="B30" s="24"/>
      <c r="C30" s="24"/>
      <c r="D30" s="24">
        <f>SUM(D24:D26)</f>
        <v>30.500000000000004</v>
      </c>
      <c r="E30" s="24">
        <f t="shared" ref="E30:G30" si="9">SUM(E24:E26)</f>
        <v>28.2</v>
      </c>
      <c r="F30" s="24">
        <f t="shared" si="9"/>
        <v>33.6</v>
      </c>
      <c r="G30" s="24">
        <f t="shared" si="9"/>
        <v>34.450000000000003</v>
      </c>
      <c r="H30" s="25">
        <f>SUM(D30:G30)</f>
        <v>126.75000000000001</v>
      </c>
      <c r="L30" s="10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29" t="s">
        <v>42</v>
      </c>
      <c r="L32" s="9"/>
      <c r="M32" s="9"/>
      <c r="N32" s="9"/>
      <c r="O32" s="9"/>
      <c r="P32" s="9"/>
      <c r="Q32" s="9"/>
      <c r="R32" s="9"/>
      <c r="S32" s="9"/>
      <c r="T32" s="9"/>
    </row>
    <row r="33" spans="1:20" ht="15.75" thickBot="1" x14ac:dyDescent="0.3">
      <c r="A33" s="7" t="s">
        <v>0</v>
      </c>
      <c r="B33" s="7" t="s">
        <v>3</v>
      </c>
      <c r="C33" s="7" t="s">
        <v>1</v>
      </c>
      <c r="D33" s="7" t="s">
        <v>4</v>
      </c>
      <c r="E33" s="7" t="s">
        <v>6</v>
      </c>
      <c r="F33" s="7" t="s">
        <v>15</v>
      </c>
      <c r="G33" s="7" t="s">
        <v>89</v>
      </c>
      <c r="H33" s="19" t="s">
        <v>2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10" t="s">
        <v>71</v>
      </c>
      <c r="B34" s="8" t="str">
        <f t="shared" ref="B34:B39" si="10">$A$32</f>
        <v>TJ Paskov</v>
      </c>
      <c r="C34" s="12"/>
      <c r="D34" s="12">
        <v>8.6999999999999993</v>
      </c>
      <c r="E34" s="12">
        <v>8.6</v>
      </c>
      <c r="F34" s="12">
        <v>9.6999999999999993</v>
      </c>
      <c r="G34" s="17">
        <v>8.9499999999999993</v>
      </c>
      <c r="H34" s="20">
        <f t="shared" ref="H34:H39" si="11">G34+F34+E34+D34</f>
        <v>35.950000000000003</v>
      </c>
    </row>
    <row r="35" spans="1:20" x14ac:dyDescent="0.25">
      <c r="A35" s="10" t="s">
        <v>72</v>
      </c>
      <c r="B35" s="8" t="str">
        <f t="shared" si="10"/>
        <v>TJ Paskov</v>
      </c>
      <c r="C35" s="12"/>
      <c r="D35" s="12">
        <v>7</v>
      </c>
      <c r="E35" s="12">
        <v>9.3000000000000007</v>
      </c>
      <c r="F35" s="12">
        <v>10</v>
      </c>
      <c r="G35" s="17">
        <v>8.6999999999999993</v>
      </c>
      <c r="H35" s="21">
        <f t="shared" si="11"/>
        <v>35</v>
      </c>
    </row>
    <row r="36" spans="1:20" x14ac:dyDescent="0.25">
      <c r="A36" s="10" t="s">
        <v>70</v>
      </c>
      <c r="B36" s="8" t="str">
        <f t="shared" si="10"/>
        <v>TJ Paskov</v>
      </c>
      <c r="C36" s="12"/>
      <c r="D36" s="12">
        <v>7.5</v>
      </c>
      <c r="E36" s="33">
        <v>7.8</v>
      </c>
      <c r="F36" s="12">
        <v>9.6999999999999993</v>
      </c>
      <c r="G36" s="17">
        <v>7.7</v>
      </c>
      <c r="H36" s="21">
        <f t="shared" si="11"/>
        <v>32.700000000000003</v>
      </c>
      <c r="I36" s="2"/>
      <c r="J36" s="6"/>
    </row>
    <row r="37" spans="1:20" x14ac:dyDescent="0.25">
      <c r="A37" s="10" t="s">
        <v>73</v>
      </c>
      <c r="B37" s="8" t="str">
        <f t="shared" si="10"/>
        <v>TJ Paskov</v>
      </c>
      <c r="C37" s="12"/>
      <c r="D37" s="33">
        <v>6.8</v>
      </c>
      <c r="E37" s="12">
        <v>8.1</v>
      </c>
      <c r="F37" s="33">
        <v>9.5</v>
      </c>
      <c r="G37" s="34">
        <v>6.85</v>
      </c>
      <c r="H37" s="21">
        <f t="shared" si="11"/>
        <v>31.250000000000004</v>
      </c>
      <c r="I37" s="2"/>
      <c r="J37" s="6"/>
    </row>
    <row r="38" spans="1:20" x14ac:dyDescent="0.25">
      <c r="A38" s="10"/>
      <c r="B38" s="8" t="str">
        <f t="shared" si="10"/>
        <v>TJ Paskov</v>
      </c>
      <c r="C38" s="12"/>
      <c r="D38" s="12"/>
      <c r="E38" s="12"/>
      <c r="F38" s="12"/>
      <c r="G38" s="17"/>
      <c r="H38" s="21">
        <f t="shared" si="11"/>
        <v>0</v>
      </c>
      <c r="I38" s="6"/>
      <c r="J38" s="6"/>
    </row>
    <row r="39" spans="1:20" ht="15.75" thickBot="1" x14ac:dyDescent="0.3">
      <c r="A39" s="15"/>
      <c r="B39" s="8" t="str">
        <f t="shared" si="10"/>
        <v>TJ Paskov</v>
      </c>
      <c r="C39" s="16"/>
      <c r="D39" s="16"/>
      <c r="E39" s="16"/>
      <c r="F39" s="16"/>
      <c r="G39" s="18"/>
      <c r="H39" s="22">
        <f t="shared" si="11"/>
        <v>0</v>
      </c>
      <c r="I39" s="6"/>
      <c r="J39" s="6"/>
    </row>
    <row r="40" spans="1:20" ht="15.75" thickBot="1" x14ac:dyDescent="0.3">
      <c r="A40" s="23" t="str">
        <f>CONCATENATE("Celkem ",A32)</f>
        <v>Celkem TJ Paskov</v>
      </c>
      <c r="B40" s="24"/>
      <c r="C40" s="24"/>
      <c r="D40" s="24">
        <f>D34+D35+D36</f>
        <v>23.2</v>
      </c>
      <c r="E40" s="24">
        <f>E35+E36+E37</f>
        <v>25.200000000000003</v>
      </c>
      <c r="F40" s="24">
        <f>F34+F35+F36</f>
        <v>29.4</v>
      </c>
      <c r="G40" s="24">
        <f>G34+G35+G36</f>
        <v>25.349999999999998</v>
      </c>
      <c r="H40" s="25">
        <f>SUM(D40:G40)</f>
        <v>103.15</v>
      </c>
    </row>
    <row r="42" spans="1:20" x14ac:dyDescent="0.25">
      <c r="A42" s="29" t="s">
        <v>39</v>
      </c>
    </row>
    <row r="43" spans="1:20" ht="15.75" thickBot="1" x14ac:dyDescent="0.3">
      <c r="A43" s="7" t="s">
        <v>0</v>
      </c>
      <c r="B43" s="7" t="s">
        <v>3</v>
      </c>
      <c r="C43" s="7" t="s">
        <v>1</v>
      </c>
      <c r="D43" s="7" t="s">
        <v>4</v>
      </c>
      <c r="E43" s="7" t="s">
        <v>6</v>
      </c>
      <c r="F43" s="7" t="s">
        <v>15</v>
      </c>
      <c r="G43" s="7" t="s">
        <v>89</v>
      </c>
      <c r="H43" s="19" t="s">
        <v>2</v>
      </c>
    </row>
    <row r="44" spans="1:20" x14ac:dyDescent="0.25">
      <c r="A44" s="10" t="s">
        <v>74</v>
      </c>
      <c r="B44" s="8" t="str">
        <f t="shared" ref="B44:B49" si="12">$A$42</f>
        <v>TJ Odry</v>
      </c>
      <c r="C44" s="12"/>
      <c r="D44" s="12">
        <v>9.4</v>
      </c>
      <c r="E44" s="12">
        <v>8.8000000000000007</v>
      </c>
      <c r="F44" s="12">
        <v>12.1</v>
      </c>
      <c r="G44" s="17">
        <v>12.55</v>
      </c>
      <c r="H44" s="20">
        <f t="shared" ref="H44:H49" si="13">G44+F44+E44+D44</f>
        <v>42.85</v>
      </c>
    </row>
    <row r="45" spans="1:20" x14ac:dyDescent="0.25">
      <c r="A45" s="10" t="s">
        <v>40</v>
      </c>
      <c r="B45" s="8" t="str">
        <f t="shared" si="12"/>
        <v>TJ Odry</v>
      </c>
      <c r="C45" s="12"/>
      <c r="D45" s="12">
        <v>10.1</v>
      </c>
      <c r="E45" s="12">
        <v>8.8000000000000007</v>
      </c>
      <c r="F45" s="12">
        <v>11</v>
      </c>
      <c r="G45" s="17">
        <v>11.5</v>
      </c>
      <c r="H45" s="21">
        <f t="shared" si="13"/>
        <v>41.4</v>
      </c>
    </row>
    <row r="46" spans="1:20" x14ac:dyDescent="0.25">
      <c r="A46" s="10"/>
      <c r="B46" s="8" t="str">
        <f t="shared" si="12"/>
        <v>TJ Odry</v>
      </c>
      <c r="C46" s="12"/>
      <c r="D46" s="12"/>
      <c r="E46" s="12"/>
      <c r="F46" s="12"/>
      <c r="G46" s="17"/>
      <c r="H46" s="21">
        <f t="shared" si="13"/>
        <v>0</v>
      </c>
    </row>
    <row r="47" spans="1:20" x14ac:dyDescent="0.25">
      <c r="A47" s="10"/>
      <c r="B47" s="8" t="str">
        <f t="shared" si="12"/>
        <v>TJ Odry</v>
      </c>
      <c r="C47" s="12"/>
      <c r="D47" s="12"/>
      <c r="E47" s="12"/>
      <c r="F47" s="12"/>
      <c r="G47" s="17"/>
      <c r="H47" s="21">
        <f t="shared" si="13"/>
        <v>0</v>
      </c>
    </row>
    <row r="48" spans="1:20" x14ac:dyDescent="0.25">
      <c r="A48" s="10"/>
      <c r="B48" s="8" t="str">
        <f t="shared" si="12"/>
        <v>TJ Odry</v>
      </c>
      <c r="C48" s="12"/>
      <c r="D48" s="12"/>
      <c r="E48" s="12"/>
      <c r="F48" s="12"/>
      <c r="G48" s="17"/>
      <c r="H48" s="21">
        <f t="shared" si="13"/>
        <v>0</v>
      </c>
    </row>
    <row r="49" spans="1:8" ht="15.75" thickBot="1" x14ac:dyDescent="0.3">
      <c r="A49" s="15"/>
      <c r="B49" s="8" t="str">
        <f t="shared" si="12"/>
        <v>TJ Odry</v>
      </c>
      <c r="C49" s="16"/>
      <c r="D49" s="16"/>
      <c r="E49" s="16"/>
      <c r="F49" s="16"/>
      <c r="G49" s="18"/>
      <c r="H49" s="22">
        <f t="shared" si="13"/>
        <v>0</v>
      </c>
    </row>
    <row r="50" spans="1:8" ht="15.75" thickBot="1" x14ac:dyDescent="0.3">
      <c r="A50" s="23" t="str">
        <f>CONCATENATE("Celkem ",A42)</f>
        <v>Celkem TJ Odry</v>
      </c>
      <c r="B50" s="24"/>
      <c r="C50" s="24"/>
      <c r="D50" s="24">
        <f>SUM(D44:D45)</f>
        <v>19.5</v>
      </c>
      <c r="E50" s="24">
        <f t="shared" ref="E50:G50" si="14">SUM(E44:E45)</f>
        <v>17.600000000000001</v>
      </c>
      <c r="F50" s="24">
        <f t="shared" si="14"/>
        <v>23.1</v>
      </c>
      <c r="G50" s="24">
        <f t="shared" si="14"/>
        <v>24.05</v>
      </c>
      <c r="H50" s="25">
        <f>SUM(D50:G50)</f>
        <v>84.25</v>
      </c>
    </row>
    <row r="52" spans="1:8" x14ac:dyDescent="0.25">
      <c r="A52" s="30"/>
    </row>
    <row r="53" spans="1:8" ht="15.75" thickBot="1" x14ac:dyDescent="0.3">
      <c r="A53" s="7" t="s">
        <v>0</v>
      </c>
      <c r="B53" s="7" t="s">
        <v>3</v>
      </c>
      <c r="C53" s="7" t="s">
        <v>1</v>
      </c>
      <c r="D53" s="7" t="s">
        <v>4</v>
      </c>
      <c r="E53" s="7" t="s">
        <v>6</v>
      </c>
      <c r="F53" s="7" t="s">
        <v>15</v>
      </c>
      <c r="G53" s="7" t="s">
        <v>7</v>
      </c>
      <c r="H53" s="19" t="s">
        <v>2</v>
      </c>
    </row>
    <row r="54" spans="1:8" x14ac:dyDescent="0.25">
      <c r="A54" s="10"/>
      <c r="B54" s="8">
        <f t="shared" ref="B54:B59" si="15">$A$52</f>
        <v>0</v>
      </c>
      <c r="C54" s="12"/>
      <c r="D54" s="12"/>
      <c r="E54" s="12"/>
      <c r="F54" s="12"/>
      <c r="G54" s="17"/>
      <c r="H54" s="20">
        <f t="shared" ref="H54:H59" si="16">G54+F54+E54+D54</f>
        <v>0</v>
      </c>
    </row>
    <row r="55" spans="1:8" x14ac:dyDescent="0.25">
      <c r="A55" s="10"/>
      <c r="B55" s="8">
        <f t="shared" si="15"/>
        <v>0</v>
      </c>
      <c r="C55" s="12"/>
      <c r="D55" s="12"/>
      <c r="E55" s="12"/>
      <c r="F55" s="12"/>
      <c r="G55" s="17"/>
      <c r="H55" s="21">
        <f t="shared" si="16"/>
        <v>0</v>
      </c>
    </row>
    <row r="56" spans="1:8" x14ac:dyDescent="0.25">
      <c r="A56" s="10"/>
      <c r="B56" s="8">
        <f t="shared" si="15"/>
        <v>0</v>
      </c>
      <c r="C56" s="12"/>
      <c r="D56" s="12"/>
      <c r="E56" s="12"/>
      <c r="F56" s="12"/>
      <c r="G56" s="17"/>
      <c r="H56" s="21">
        <f t="shared" si="16"/>
        <v>0</v>
      </c>
    </row>
    <row r="57" spans="1:8" x14ac:dyDescent="0.25">
      <c r="A57" s="10"/>
      <c r="B57" s="8">
        <f t="shared" si="15"/>
        <v>0</v>
      </c>
      <c r="C57" s="12"/>
      <c r="D57" s="12"/>
      <c r="E57" s="12"/>
      <c r="F57" s="12"/>
      <c r="G57" s="17"/>
      <c r="H57" s="21">
        <f t="shared" si="16"/>
        <v>0</v>
      </c>
    </row>
    <row r="58" spans="1:8" x14ac:dyDescent="0.25">
      <c r="A58" s="10"/>
      <c r="B58" s="8">
        <f t="shared" si="15"/>
        <v>0</v>
      </c>
      <c r="C58" s="12"/>
      <c r="D58" s="12"/>
      <c r="E58" s="12"/>
      <c r="F58" s="12"/>
      <c r="G58" s="17"/>
      <c r="H58" s="21">
        <f t="shared" si="16"/>
        <v>0</v>
      </c>
    </row>
    <row r="59" spans="1:8" ht="15.75" thickBot="1" x14ac:dyDescent="0.3">
      <c r="A59" s="15"/>
      <c r="B59" s="26">
        <f t="shared" si="15"/>
        <v>0</v>
      </c>
      <c r="C59" s="16"/>
      <c r="D59" s="16"/>
      <c r="E59" s="16"/>
      <c r="F59" s="16"/>
      <c r="G59" s="18"/>
      <c r="H59" s="27">
        <f t="shared" si="16"/>
        <v>0</v>
      </c>
    </row>
    <row r="60" spans="1:8" ht="15.75" thickBot="1" x14ac:dyDescent="0.3">
      <c r="A60" s="23" t="str">
        <f>CONCATENATE("Celkem ",A52)</f>
        <v xml:space="preserve">Celkem </v>
      </c>
      <c r="B60" s="24"/>
      <c r="C60" s="24"/>
      <c r="D60" s="24">
        <f>SUM(D54:D56)</f>
        <v>0</v>
      </c>
      <c r="E60" s="24">
        <f t="shared" ref="E60:G60" si="17">SUM(E54:E56)</f>
        <v>0</v>
      </c>
      <c r="F60" s="24">
        <f t="shared" si="17"/>
        <v>0</v>
      </c>
      <c r="G60" s="24">
        <f t="shared" si="17"/>
        <v>0</v>
      </c>
      <c r="H60" s="25">
        <f>SUM(D60:G60)</f>
        <v>0</v>
      </c>
    </row>
    <row r="62" spans="1:8" x14ac:dyDescent="0.25">
      <c r="A62" s="30"/>
    </row>
    <row r="63" spans="1:8" ht="15.75" thickBot="1" x14ac:dyDescent="0.3">
      <c r="A63" s="7" t="s">
        <v>0</v>
      </c>
      <c r="B63" s="7" t="s">
        <v>3</v>
      </c>
      <c r="C63" s="7" t="s">
        <v>1</v>
      </c>
      <c r="D63" s="7" t="s">
        <v>4</v>
      </c>
      <c r="E63" s="7" t="s">
        <v>6</v>
      </c>
      <c r="F63" s="7" t="s">
        <v>15</v>
      </c>
      <c r="G63" s="7" t="s">
        <v>7</v>
      </c>
      <c r="H63" s="19" t="s">
        <v>2</v>
      </c>
    </row>
    <row r="64" spans="1:8" x14ac:dyDescent="0.25">
      <c r="A64" s="10"/>
      <c r="B64" s="8">
        <f t="shared" ref="B64:B69" si="18">$A$62</f>
        <v>0</v>
      </c>
      <c r="C64" s="12"/>
      <c r="D64" s="12"/>
      <c r="E64" s="12"/>
      <c r="F64" s="12"/>
      <c r="G64" s="17"/>
      <c r="H64" s="20">
        <f t="shared" ref="H64:H69" si="19">G64+F64+E64+D64</f>
        <v>0</v>
      </c>
    </row>
    <row r="65" spans="1:8" x14ac:dyDescent="0.25">
      <c r="A65" s="10"/>
      <c r="B65" s="8">
        <f t="shared" si="18"/>
        <v>0</v>
      </c>
      <c r="C65" s="12"/>
      <c r="D65" s="12"/>
      <c r="E65" s="12"/>
      <c r="F65" s="12"/>
      <c r="G65" s="17"/>
      <c r="H65" s="21">
        <f t="shared" si="19"/>
        <v>0</v>
      </c>
    </row>
    <row r="66" spans="1:8" x14ac:dyDescent="0.25">
      <c r="A66" s="10"/>
      <c r="B66" s="8">
        <f t="shared" si="18"/>
        <v>0</v>
      </c>
      <c r="C66" s="12"/>
      <c r="D66" s="12"/>
      <c r="E66" s="12"/>
      <c r="F66" s="12"/>
      <c r="G66" s="17"/>
      <c r="H66" s="21">
        <f t="shared" si="19"/>
        <v>0</v>
      </c>
    </row>
    <row r="67" spans="1:8" x14ac:dyDescent="0.25">
      <c r="A67" s="10"/>
      <c r="B67" s="8">
        <f t="shared" si="18"/>
        <v>0</v>
      </c>
      <c r="C67" s="12"/>
      <c r="D67" s="12"/>
      <c r="E67" s="12"/>
      <c r="F67" s="12"/>
      <c r="G67" s="17"/>
      <c r="H67" s="21">
        <f t="shared" si="19"/>
        <v>0</v>
      </c>
    </row>
    <row r="68" spans="1:8" x14ac:dyDescent="0.25">
      <c r="A68" s="10"/>
      <c r="B68" s="8">
        <f t="shared" si="18"/>
        <v>0</v>
      </c>
      <c r="C68" s="12"/>
      <c r="D68" s="12"/>
      <c r="E68" s="12"/>
      <c r="F68" s="12"/>
      <c r="G68" s="17"/>
      <c r="H68" s="21">
        <f t="shared" si="19"/>
        <v>0</v>
      </c>
    </row>
    <row r="69" spans="1:8" ht="15.75" thickBot="1" x14ac:dyDescent="0.3">
      <c r="A69" s="15"/>
      <c r="B69" s="8">
        <f t="shared" si="18"/>
        <v>0</v>
      </c>
      <c r="C69" s="16"/>
      <c r="D69" s="16"/>
      <c r="E69" s="16"/>
      <c r="F69" s="16"/>
      <c r="G69" s="18"/>
      <c r="H69" s="22">
        <f t="shared" si="19"/>
        <v>0</v>
      </c>
    </row>
    <row r="70" spans="1:8" ht="15.75" thickBot="1" x14ac:dyDescent="0.3">
      <c r="A70" s="23" t="str">
        <f>CONCATENATE("Celkem ",A62)</f>
        <v xml:space="preserve">Celkem </v>
      </c>
      <c r="B70" s="24"/>
      <c r="C70" s="24"/>
      <c r="D70" s="24">
        <f>D64+D65+D67</f>
        <v>0</v>
      </c>
      <c r="E70" s="24">
        <f>E64+E65+E67</f>
        <v>0</v>
      </c>
      <c r="F70" s="24">
        <f>SUM(F65:F67)</f>
        <v>0</v>
      </c>
      <c r="G70" s="24">
        <f>G64+G66+G67</f>
        <v>0</v>
      </c>
      <c r="H70" s="25">
        <f>SUM(D70:G70)</f>
        <v>0</v>
      </c>
    </row>
    <row r="72" spans="1:8" x14ac:dyDescent="0.25">
      <c r="A72" s="30"/>
    </row>
    <row r="73" spans="1:8" ht="15.75" thickBot="1" x14ac:dyDescent="0.3">
      <c r="A73" s="7" t="s">
        <v>0</v>
      </c>
      <c r="B73" s="7" t="s">
        <v>3</v>
      </c>
      <c r="C73" s="7" t="s">
        <v>1</v>
      </c>
      <c r="D73" s="7" t="s">
        <v>4</v>
      </c>
      <c r="E73" s="7" t="s">
        <v>6</v>
      </c>
      <c r="F73" s="7" t="s">
        <v>15</v>
      </c>
      <c r="G73" s="7" t="s">
        <v>7</v>
      </c>
      <c r="H73" s="19" t="s">
        <v>2</v>
      </c>
    </row>
    <row r="74" spans="1:8" x14ac:dyDescent="0.25">
      <c r="A74" s="10"/>
      <c r="B74" s="8">
        <f t="shared" ref="B74:B79" si="20">$A$72</f>
        <v>0</v>
      </c>
      <c r="C74" s="12"/>
      <c r="D74" s="12"/>
      <c r="E74" s="12"/>
      <c r="F74" s="12"/>
      <c r="G74" s="17"/>
      <c r="H74" s="20">
        <f t="shared" ref="H74:H79" si="21">G74+F74+E74+D74</f>
        <v>0</v>
      </c>
    </row>
    <row r="75" spans="1:8" x14ac:dyDescent="0.25">
      <c r="A75" s="10"/>
      <c r="B75" s="8">
        <f t="shared" si="20"/>
        <v>0</v>
      </c>
      <c r="C75" s="12"/>
      <c r="D75" s="12"/>
      <c r="E75" s="12"/>
      <c r="F75" s="12"/>
      <c r="G75" s="17"/>
      <c r="H75" s="21">
        <f t="shared" si="21"/>
        <v>0</v>
      </c>
    </row>
    <row r="76" spans="1:8" x14ac:dyDescent="0.25">
      <c r="A76" s="10"/>
      <c r="B76" s="8">
        <f t="shared" si="20"/>
        <v>0</v>
      </c>
      <c r="C76" s="12"/>
      <c r="D76" s="12"/>
      <c r="E76" s="12"/>
      <c r="F76" s="12"/>
      <c r="G76" s="17"/>
      <c r="H76" s="21">
        <f t="shared" si="21"/>
        <v>0</v>
      </c>
    </row>
    <row r="77" spans="1:8" x14ac:dyDescent="0.25">
      <c r="A77" s="10"/>
      <c r="B77" s="8">
        <f t="shared" si="20"/>
        <v>0</v>
      </c>
      <c r="C77" s="12"/>
      <c r="D77" s="12"/>
      <c r="E77" s="12"/>
      <c r="F77" s="12"/>
      <c r="G77" s="17"/>
      <c r="H77" s="21">
        <f t="shared" si="21"/>
        <v>0</v>
      </c>
    </row>
    <row r="78" spans="1:8" x14ac:dyDescent="0.25">
      <c r="A78" s="10"/>
      <c r="B78" s="8">
        <f t="shared" si="20"/>
        <v>0</v>
      </c>
      <c r="C78" s="12"/>
      <c r="D78" s="12"/>
      <c r="E78" s="12"/>
      <c r="F78" s="12"/>
      <c r="G78" s="17"/>
      <c r="H78" s="21">
        <f t="shared" si="21"/>
        <v>0</v>
      </c>
    </row>
    <row r="79" spans="1:8" ht="15.75" thickBot="1" x14ac:dyDescent="0.3">
      <c r="A79" s="15"/>
      <c r="B79" s="8">
        <f t="shared" si="20"/>
        <v>0</v>
      </c>
      <c r="C79" s="16"/>
      <c r="D79" s="16"/>
      <c r="E79" s="16"/>
      <c r="F79" s="16"/>
      <c r="G79" s="18"/>
      <c r="H79" s="22">
        <f t="shared" si="21"/>
        <v>0</v>
      </c>
    </row>
    <row r="80" spans="1:8" ht="15.75" thickBot="1" x14ac:dyDescent="0.3">
      <c r="A80" s="23" t="str">
        <f>CONCATENATE("Celkem ",A72)</f>
        <v xml:space="preserve">Celkem </v>
      </c>
      <c r="B80" s="24"/>
      <c r="C80" s="24"/>
      <c r="D80" s="24">
        <f>SUM(D74:D76)</f>
        <v>0</v>
      </c>
      <c r="E80" s="24">
        <f t="shared" ref="E80:G80" si="22">SUM(E74:E76)</f>
        <v>0</v>
      </c>
      <c r="F80" s="24">
        <f t="shared" si="22"/>
        <v>0</v>
      </c>
      <c r="G80" s="24">
        <f t="shared" si="22"/>
        <v>0</v>
      </c>
      <c r="H80" s="25">
        <f>SUM(D80:G80)</f>
        <v>0</v>
      </c>
    </row>
    <row r="84" spans="1:2" x14ac:dyDescent="0.25">
      <c r="A84" s="35"/>
      <c r="B84" t="s">
        <v>32</v>
      </c>
    </row>
  </sheetData>
  <sortState xmlns:xlrd2="http://schemas.microsoft.com/office/spreadsheetml/2017/richdata2" ref="V4:X13">
    <sortCondition ref="X4:X13"/>
  </sortState>
  <pageMargins left="0.11811023622047245" right="0.11811023622047245" top="0.51181102362204722" bottom="0.19685039370078741" header="0.31496062992125984" footer="0.31496062992125984"/>
  <pageSetup paperSize="9" scale="48" fitToHeight="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X64"/>
  <sheetViews>
    <sheetView zoomScale="80" zoomScaleNormal="80" workbookViewId="0">
      <selection activeCell="K4" sqref="K4"/>
    </sheetView>
  </sheetViews>
  <sheetFormatPr defaultRowHeight="15" x14ac:dyDescent="0.25"/>
  <cols>
    <col min="1" max="1" width="21.42578125" bestFit="1" customWidth="1"/>
    <col min="2" max="2" width="26" bestFit="1" customWidth="1"/>
    <col min="3" max="3" width="6.85546875" bestFit="1" customWidth="1"/>
    <col min="4" max="5" width="8" bestFit="1" customWidth="1"/>
    <col min="6" max="6" width="7.7109375" bestFit="1" customWidth="1"/>
    <col min="7" max="7" width="14" customWidth="1"/>
    <col min="8" max="8" width="7.7109375" bestFit="1" customWidth="1"/>
    <col min="10" max="10" width="6.5703125" bestFit="1" customWidth="1"/>
    <col min="11" max="11" width="21.28515625" bestFit="1" customWidth="1"/>
    <col min="12" max="12" width="20.140625" customWidth="1"/>
    <col min="13" max="13" width="6.85546875" bestFit="1" customWidth="1"/>
    <col min="14" max="14" width="8" bestFit="1" customWidth="1"/>
    <col min="15" max="15" width="7" bestFit="1" customWidth="1"/>
    <col min="16" max="16" width="7.28515625" bestFit="1" customWidth="1"/>
    <col min="17" max="17" width="10" bestFit="1" customWidth="1"/>
    <col min="18" max="18" width="7.7109375" bestFit="1" customWidth="1"/>
    <col min="19" max="19" width="6.7109375" bestFit="1" customWidth="1"/>
    <col min="21" max="21" width="32.140625" customWidth="1"/>
    <col min="22" max="22" width="10.140625" bestFit="1" customWidth="1"/>
    <col min="23" max="23" width="8.140625" customWidth="1"/>
  </cols>
  <sheetData>
    <row r="1" spans="1:24" ht="18.75" x14ac:dyDescent="0.3">
      <c r="A1" s="31" t="s">
        <v>17</v>
      </c>
      <c r="K1" s="31" t="s">
        <v>17</v>
      </c>
    </row>
    <row r="2" spans="1:24" x14ac:dyDescent="0.25">
      <c r="A2" s="11" t="s">
        <v>60</v>
      </c>
      <c r="K2" s="11" t="s">
        <v>9</v>
      </c>
      <c r="U2" s="11" t="s">
        <v>10</v>
      </c>
      <c r="V2" s="6"/>
      <c r="W2" s="5"/>
    </row>
    <row r="3" spans="1:24" ht="15.75" thickBot="1" x14ac:dyDescent="0.3">
      <c r="A3" s="7" t="s">
        <v>0</v>
      </c>
      <c r="B3" s="7" t="s">
        <v>3</v>
      </c>
      <c r="C3" s="7" t="s">
        <v>1</v>
      </c>
      <c r="D3" s="7" t="s">
        <v>4</v>
      </c>
      <c r="E3" s="7" t="s">
        <v>6</v>
      </c>
      <c r="F3" s="7" t="s">
        <v>5</v>
      </c>
      <c r="G3" s="7" t="s">
        <v>89</v>
      </c>
      <c r="H3" s="19" t="s">
        <v>2</v>
      </c>
      <c r="K3" s="7" t="s">
        <v>0</v>
      </c>
      <c r="L3" s="7" t="s">
        <v>3</v>
      </c>
      <c r="M3" s="7" t="s">
        <v>1</v>
      </c>
      <c r="N3" s="7" t="s">
        <v>4</v>
      </c>
      <c r="O3" s="7" t="s">
        <v>6</v>
      </c>
      <c r="P3" s="7" t="s">
        <v>5</v>
      </c>
      <c r="Q3" s="7" t="s">
        <v>89</v>
      </c>
      <c r="R3" s="7" t="s">
        <v>2</v>
      </c>
      <c r="S3" s="7" t="s">
        <v>8</v>
      </c>
      <c r="U3" s="7" t="s">
        <v>11</v>
      </c>
      <c r="V3" s="13" t="s">
        <v>12</v>
      </c>
      <c r="W3" s="13" t="s">
        <v>13</v>
      </c>
    </row>
    <row r="4" spans="1:24" x14ac:dyDescent="0.25">
      <c r="A4" s="28" t="s">
        <v>78</v>
      </c>
      <c r="B4" s="8" t="str">
        <f>$A$2</f>
        <v>SK Frýdek-Místek A</v>
      </c>
      <c r="C4" s="12"/>
      <c r="D4" s="33">
        <v>10.8</v>
      </c>
      <c r="E4" s="12">
        <v>10.3</v>
      </c>
      <c r="F4" s="12">
        <v>10.7</v>
      </c>
      <c r="G4" s="34">
        <v>14</v>
      </c>
      <c r="H4" s="20">
        <f>G4+F4+E4+D4</f>
        <v>45.8</v>
      </c>
      <c r="K4" s="9" t="s">
        <v>53</v>
      </c>
      <c r="L4" s="9" t="str">
        <f>VLOOKUP(K4,'Mladší žákyně II.'!$A$2:$H$61,2,0)</f>
        <v>SK Frýdek-Místek A</v>
      </c>
      <c r="M4" s="9">
        <f>VLOOKUP(K4,'Mladší žákyně II.'!$A$2:$H$61,3,0)</f>
        <v>0</v>
      </c>
      <c r="N4" s="9">
        <f>VLOOKUP(K4,'Mladší žákyně II.'!$A$2:$H$61,4,0)</f>
        <v>12.2</v>
      </c>
      <c r="O4" s="9">
        <f>VLOOKUP(K4,'Mladší žákyně II.'!$A$2:$H$61,5,0)</f>
        <v>11.5</v>
      </c>
      <c r="P4" s="9">
        <f>VLOOKUP(K4,'Mladší žákyně II.'!$A$2:$H$61,6,0)</f>
        <v>10.7</v>
      </c>
      <c r="Q4" s="9">
        <f>VLOOKUP(K4,'Mladší žákyně II.'!$A$2:$H$61,7,0)</f>
        <v>15.2</v>
      </c>
      <c r="R4" s="9">
        <f t="shared" ref="R4:R18" si="0">Q4+P4+O4+N4</f>
        <v>49.599999999999994</v>
      </c>
      <c r="S4" s="9">
        <f t="shared" ref="S4:S18" si="1">RANK(R4,$R$4:$R$23)</f>
        <v>1</v>
      </c>
      <c r="U4" s="10" t="s">
        <v>84</v>
      </c>
      <c r="V4" s="14">
        <f>VLOOKUP(U4,$A$4:$H$61,8,0)</f>
        <v>144</v>
      </c>
      <c r="W4" s="9">
        <f>RANK(V4,$V$4:$V$9)</f>
        <v>1</v>
      </c>
    </row>
    <row r="5" spans="1:24" x14ac:dyDescent="0.25">
      <c r="A5" t="s">
        <v>19</v>
      </c>
      <c r="B5" s="8" t="str">
        <f t="shared" ref="B5:B9" si="2">$A$2</f>
        <v>SK Frýdek-Místek A</v>
      </c>
      <c r="C5" s="12"/>
      <c r="D5" s="12">
        <v>11.5</v>
      </c>
      <c r="E5" s="12">
        <v>10.6</v>
      </c>
      <c r="F5" s="12">
        <v>11.2</v>
      </c>
      <c r="G5" s="17">
        <v>14.6</v>
      </c>
      <c r="H5" s="21">
        <f t="shared" ref="H5:H9" si="3">G5+F5+E5+D5</f>
        <v>47.9</v>
      </c>
      <c r="K5" s="9" t="s">
        <v>19</v>
      </c>
      <c r="L5" s="9" t="str">
        <f>VLOOKUP(K5,'Mladší žákyně II.'!$A$2:$H$61,2,0)</f>
        <v>SK Frýdek-Místek A</v>
      </c>
      <c r="M5" s="9">
        <f>VLOOKUP(K5,'Mladší žákyně II.'!$A$2:$H$61,3,0)</f>
        <v>0</v>
      </c>
      <c r="N5" s="9">
        <f>VLOOKUP(K5,'Mladší žákyně II.'!$A$2:$H$61,4,0)</f>
        <v>11.5</v>
      </c>
      <c r="O5" s="9">
        <f>VLOOKUP(K5,'Mladší žákyně II.'!$A$2:$H$61,5,0)</f>
        <v>10.6</v>
      </c>
      <c r="P5" s="9">
        <f>VLOOKUP(K5,'Mladší žákyně II.'!$A$2:$H$61,6,0)</f>
        <v>11.2</v>
      </c>
      <c r="Q5" s="9">
        <f>VLOOKUP(K5,'Mladší žákyně II.'!$A$2:$H$61,7,0)</f>
        <v>14.6</v>
      </c>
      <c r="R5" s="9">
        <f t="shared" si="0"/>
        <v>47.9</v>
      </c>
      <c r="S5" s="9">
        <f t="shared" si="1"/>
        <v>2</v>
      </c>
      <c r="U5" s="10" t="s">
        <v>88</v>
      </c>
      <c r="V5" s="14">
        <f>VLOOKUP(U5,$A$4:$H$61,8,0)</f>
        <v>131.29999999999998</v>
      </c>
      <c r="W5" s="9">
        <f>RANK(V5,$V$4:$V$9)</f>
        <v>2</v>
      </c>
    </row>
    <row r="6" spans="1:24" x14ac:dyDescent="0.25">
      <c r="A6" s="28" t="s">
        <v>52</v>
      </c>
      <c r="B6" s="8" t="str">
        <f t="shared" si="2"/>
        <v>SK Frýdek-Místek A</v>
      </c>
      <c r="C6" s="12"/>
      <c r="D6" s="12">
        <v>11.4</v>
      </c>
      <c r="E6" s="33">
        <v>9.9</v>
      </c>
      <c r="F6" s="33">
        <v>10.5</v>
      </c>
      <c r="G6" s="17">
        <v>14.1</v>
      </c>
      <c r="H6" s="21">
        <f t="shared" si="3"/>
        <v>45.9</v>
      </c>
      <c r="K6" s="9" t="s">
        <v>43</v>
      </c>
      <c r="L6" s="9" t="str">
        <f>VLOOKUP(K6,'Mladší žákyně II.'!$A$2:$H$61,2,0)</f>
        <v>TJ Odry B</v>
      </c>
      <c r="M6" s="9">
        <f>VLOOKUP(K6,'Mladší žákyně II.'!$A$2:$H$61,3,0)</f>
        <v>0</v>
      </c>
      <c r="N6" s="9">
        <f>VLOOKUP(K6,'Mladší žákyně II.'!$A$2:$H$61,4,0)</f>
        <v>10.4</v>
      </c>
      <c r="O6" s="9">
        <f>VLOOKUP(K6,'Mladší žákyně II.'!$A$2:$H$61,5,0)</f>
        <v>10.3</v>
      </c>
      <c r="P6" s="9">
        <f>VLOOKUP(K6,'Mladší žákyně II.'!$A$2:$H$61,6,0)</f>
        <v>12.2</v>
      </c>
      <c r="Q6" s="9">
        <f>VLOOKUP(K6,'Mladší žákyně II.'!$A$2:$H$61,7,0)</f>
        <v>13.3</v>
      </c>
      <c r="R6" s="9">
        <f t="shared" si="0"/>
        <v>46.199999999999996</v>
      </c>
      <c r="S6" s="9">
        <f t="shared" si="1"/>
        <v>3</v>
      </c>
      <c r="U6" s="10" t="s">
        <v>85</v>
      </c>
      <c r="V6" s="14">
        <f>VLOOKUP(U6,$A$4:$H$61,8,0)</f>
        <v>129.69999999999999</v>
      </c>
      <c r="W6" s="9">
        <f>RANK(V6,$V$4:$V$9)</f>
        <v>3</v>
      </c>
    </row>
    <row r="7" spans="1:24" x14ac:dyDescent="0.25">
      <c r="A7" s="28" t="s">
        <v>53</v>
      </c>
      <c r="B7" s="8" t="str">
        <f t="shared" si="2"/>
        <v>SK Frýdek-Místek A</v>
      </c>
      <c r="C7" s="12"/>
      <c r="D7" s="12">
        <v>12.2</v>
      </c>
      <c r="E7" s="12">
        <v>11.5</v>
      </c>
      <c r="F7" s="12">
        <v>10.7</v>
      </c>
      <c r="G7" s="17">
        <v>15.2</v>
      </c>
      <c r="H7" s="21">
        <f t="shared" si="3"/>
        <v>49.599999999999994</v>
      </c>
      <c r="K7" s="9" t="s">
        <v>52</v>
      </c>
      <c r="L7" s="9" t="str">
        <f>VLOOKUP(K7,'Mladší žákyně II.'!$A$2:$H$61,2,0)</f>
        <v>SK Frýdek-Místek A</v>
      </c>
      <c r="M7" s="9">
        <f>VLOOKUP(K7,'Mladší žákyně II.'!$A$2:$H$61,3,0)</f>
        <v>0</v>
      </c>
      <c r="N7" s="9">
        <f>VLOOKUP(K7,'Mladší žákyně II.'!$A$2:$H$61,4,0)</f>
        <v>11.4</v>
      </c>
      <c r="O7" s="9">
        <f>VLOOKUP(K7,'Mladší žákyně II.'!$A$2:$H$61,5,0)</f>
        <v>9.9</v>
      </c>
      <c r="P7" s="9">
        <f>VLOOKUP(K7,'Mladší žákyně II.'!$A$2:$H$61,6,0)</f>
        <v>10.5</v>
      </c>
      <c r="Q7" s="9">
        <f>VLOOKUP(K7,'Mladší žákyně II.'!$A$2:$H$61,7,0)</f>
        <v>14.1</v>
      </c>
      <c r="R7" s="9">
        <f t="shared" si="0"/>
        <v>45.9</v>
      </c>
      <c r="S7" s="9">
        <f t="shared" si="1"/>
        <v>4</v>
      </c>
      <c r="U7" s="10" t="s">
        <v>87</v>
      </c>
      <c r="V7" s="14">
        <f>VLOOKUP(U7,$A$4:$H$61,8,0)</f>
        <v>128.30000000000001</v>
      </c>
      <c r="W7" s="9">
        <f>RANK(V7,$V$4:$V$9)</f>
        <v>4</v>
      </c>
    </row>
    <row r="8" spans="1:24" x14ac:dyDescent="0.25">
      <c r="A8" s="10"/>
      <c r="B8" s="8" t="str">
        <f t="shared" si="2"/>
        <v>SK Frýdek-Místek A</v>
      </c>
      <c r="C8" s="12"/>
      <c r="D8" s="12"/>
      <c r="E8" s="12"/>
      <c r="F8" s="12"/>
      <c r="G8" s="17"/>
      <c r="H8" s="21">
        <f t="shared" si="3"/>
        <v>0</v>
      </c>
      <c r="K8" s="9" t="s">
        <v>78</v>
      </c>
      <c r="L8" s="9" t="str">
        <f>VLOOKUP(K8,'Mladší žákyně II.'!$A$2:$H$61,2,0)</f>
        <v>SK Frýdek-Místek A</v>
      </c>
      <c r="M8" s="9">
        <f>VLOOKUP(K8,'Mladší žákyně II.'!$A$2:$H$61,3,0)</f>
        <v>0</v>
      </c>
      <c r="N8" s="9">
        <f>VLOOKUP(K8,'Mladší žákyně II.'!$A$2:$H$61,4,0)</f>
        <v>10.8</v>
      </c>
      <c r="O8" s="9">
        <f>VLOOKUP(K8,'Mladší žákyně II.'!$A$2:$H$61,5,0)</f>
        <v>10.3</v>
      </c>
      <c r="P8" s="9">
        <f>VLOOKUP(K8,'Mladší žákyně II.'!$A$2:$H$61,6,0)</f>
        <v>10.7</v>
      </c>
      <c r="Q8" s="9">
        <f>VLOOKUP(K8,'Mladší žákyně II.'!$A$2:$H$61,7,0)</f>
        <v>14</v>
      </c>
      <c r="R8" s="9">
        <f t="shared" si="0"/>
        <v>45.8</v>
      </c>
      <c r="S8" s="9">
        <f t="shared" si="1"/>
        <v>5</v>
      </c>
      <c r="U8" s="10" t="s">
        <v>47</v>
      </c>
      <c r="V8" s="14">
        <f>VLOOKUP(U8,$A$4:$H$61,8,0)</f>
        <v>38.800000000000004</v>
      </c>
      <c r="W8" s="9">
        <f>RANK(V8,$V$4:$V$9)</f>
        <v>5</v>
      </c>
      <c r="X8" t="s">
        <v>91</v>
      </c>
    </row>
    <row r="9" spans="1:24" ht="15.75" thickBot="1" x14ac:dyDescent="0.3">
      <c r="A9" s="15"/>
      <c r="B9" s="26" t="str">
        <f t="shared" si="2"/>
        <v>SK Frýdek-Místek A</v>
      </c>
      <c r="C9" s="16"/>
      <c r="D9" s="16"/>
      <c r="E9" s="16"/>
      <c r="F9" s="16"/>
      <c r="G9" s="18"/>
      <c r="H9" s="22">
        <f t="shared" si="3"/>
        <v>0</v>
      </c>
      <c r="K9" s="9" t="s">
        <v>29</v>
      </c>
      <c r="L9" s="9" t="str">
        <f>VLOOKUP(K9,'Mladší žákyně II.'!$A$2:$H$61,2,0)</f>
        <v>SK Frýdek-Místek B</v>
      </c>
      <c r="M9" s="9">
        <f>VLOOKUP(K9,'Mladší žákyně II.'!$A$2:$H$61,3,0)</f>
        <v>0</v>
      </c>
      <c r="N9" s="9">
        <f>VLOOKUP(K9,'Mladší žákyně II.'!$A$2:$H$61,4,0)</f>
        <v>11.3</v>
      </c>
      <c r="O9" s="9">
        <f>VLOOKUP(K9,'Mladší žákyně II.'!$A$2:$H$61,5,0)</f>
        <v>8.8000000000000007</v>
      </c>
      <c r="P9" s="9">
        <f>VLOOKUP(K9,'Mladší žákyně II.'!$A$2:$H$61,6,0)</f>
        <v>11.7</v>
      </c>
      <c r="Q9" s="9">
        <f>VLOOKUP(K9,'Mladší žákyně II.'!$A$2:$H$61,7,0)</f>
        <v>13.5</v>
      </c>
      <c r="R9" s="9">
        <f t="shared" si="0"/>
        <v>45.3</v>
      </c>
      <c r="S9" s="9">
        <f t="shared" si="1"/>
        <v>6</v>
      </c>
      <c r="U9" s="10"/>
      <c r="V9" s="14"/>
      <c r="W9" s="9"/>
    </row>
    <row r="10" spans="1:24" ht="15.75" thickBot="1" x14ac:dyDescent="0.3">
      <c r="A10" s="23" t="str">
        <f>CONCATENATE("Celkem ",A2)</f>
        <v>Celkem SK Frýdek-Místek A</v>
      </c>
      <c r="B10" s="24"/>
      <c r="C10" s="24"/>
      <c r="D10" s="24">
        <f>D5+D6+D7</f>
        <v>35.099999999999994</v>
      </c>
      <c r="E10" s="24">
        <f>E4+E5+E7</f>
        <v>32.4</v>
      </c>
      <c r="F10" s="24">
        <f>F4+F5+F7</f>
        <v>32.599999999999994</v>
      </c>
      <c r="G10" s="24">
        <f>G5+G6+G7</f>
        <v>43.9</v>
      </c>
      <c r="H10" s="25">
        <f>SUM(D10:G10)</f>
        <v>144</v>
      </c>
      <c r="K10" s="9" t="s">
        <v>23</v>
      </c>
      <c r="L10" s="9" t="str">
        <f>VLOOKUP(K10,'Mladší žákyně II.'!$A$2:$H$61,2,0)</f>
        <v>TJ Odry B</v>
      </c>
      <c r="M10" s="9">
        <f>VLOOKUP(K10,'Mladší žákyně II.'!$A$2:$H$61,3,0)</f>
        <v>0</v>
      </c>
      <c r="N10" s="9">
        <f>VLOOKUP(K10,'Mladší žákyně II.'!$A$2:$H$61,4,0)</f>
        <v>11.5</v>
      </c>
      <c r="O10" s="9">
        <f>VLOOKUP(K10,'Mladší žákyně II.'!$A$2:$H$61,5,0)</f>
        <v>10.3</v>
      </c>
      <c r="P10" s="9">
        <f>VLOOKUP(K10,'Mladší žákyně II.'!$A$2:$H$61,6,0)</f>
        <v>11.6</v>
      </c>
      <c r="Q10" s="9">
        <f>VLOOKUP(K10,'Mladší žákyně II.'!$A$2:$H$61,7,0)</f>
        <v>11.8</v>
      </c>
      <c r="R10" s="9">
        <f t="shared" si="0"/>
        <v>45.2</v>
      </c>
      <c r="S10" s="9">
        <f t="shared" si="1"/>
        <v>7</v>
      </c>
    </row>
    <row r="11" spans="1:24" x14ac:dyDescent="0.25">
      <c r="A11" s="3"/>
      <c r="B11" s="1"/>
      <c r="C11" s="1"/>
      <c r="D11" s="1"/>
      <c r="E11" s="1"/>
      <c r="F11" s="1"/>
      <c r="G11" s="1"/>
      <c r="H11" s="1"/>
      <c r="K11" s="9" t="s">
        <v>80</v>
      </c>
      <c r="L11" s="9" t="str">
        <f>VLOOKUP(K11,'Mladší žákyně II.'!$A$2:$H$61,2,0)</f>
        <v>TJ Odry A</v>
      </c>
      <c r="M11" s="9">
        <f>VLOOKUP(K11,'Mladší žákyně II.'!$A$2:$H$61,3,0)</f>
        <v>0</v>
      </c>
      <c r="N11" s="9">
        <f>VLOOKUP(K11,'Mladší žákyně II.'!$A$2:$H$61,4,0)</f>
        <v>10</v>
      </c>
      <c r="O11" s="9">
        <f>VLOOKUP(K11,'Mladší žákyně II.'!$A$2:$H$61,5,0)</f>
        <v>10.199999999999999</v>
      </c>
      <c r="P11" s="9">
        <f>VLOOKUP(K11,'Mladší žákyně II.'!$A$2:$H$61,6,0)</f>
        <v>11.3</v>
      </c>
      <c r="Q11" s="9">
        <f>VLOOKUP(K11,'Mladší žákyně II.'!$A$2:$H$61,7,0)</f>
        <v>12.5</v>
      </c>
      <c r="R11" s="9">
        <f t="shared" si="0"/>
        <v>44</v>
      </c>
      <c r="S11" s="9">
        <f t="shared" si="1"/>
        <v>8</v>
      </c>
    </row>
    <row r="12" spans="1:24" x14ac:dyDescent="0.25">
      <c r="A12" s="11" t="s">
        <v>63</v>
      </c>
      <c r="K12" s="9" t="s">
        <v>41</v>
      </c>
      <c r="L12" s="9" t="str">
        <f>VLOOKUP(K12,'Mladší žákyně II.'!$A$2:$H$61,2,0)</f>
        <v>TJ Odry A</v>
      </c>
      <c r="M12" s="9">
        <f>VLOOKUP(K12,'Mladší žákyně II.'!$A$2:$H$61,3,0)</f>
        <v>0</v>
      </c>
      <c r="N12" s="9">
        <f>VLOOKUP(K12,'Mladší žákyně II.'!$A$2:$H$61,4,0)</f>
        <v>10.199999999999999</v>
      </c>
      <c r="O12" s="9">
        <f>VLOOKUP(K12,'Mladší žákyně II.'!$A$2:$H$61,5,0)</f>
        <v>9.5</v>
      </c>
      <c r="P12" s="9">
        <f>VLOOKUP(K12,'Mladší žákyně II.'!$A$2:$H$61,6,0)</f>
        <v>10.6</v>
      </c>
      <c r="Q12" s="9">
        <f>VLOOKUP(K12,'Mladší žákyně II.'!$A$2:$H$61,7,0)</f>
        <v>11.9</v>
      </c>
      <c r="R12" s="9">
        <f t="shared" si="0"/>
        <v>42.2</v>
      </c>
      <c r="S12" s="9">
        <f t="shared" si="1"/>
        <v>9</v>
      </c>
    </row>
    <row r="13" spans="1:24" ht="15.75" thickBot="1" x14ac:dyDescent="0.3">
      <c r="A13" s="7" t="s">
        <v>0</v>
      </c>
      <c r="B13" s="7" t="s">
        <v>3</v>
      </c>
      <c r="C13" s="7" t="s">
        <v>1</v>
      </c>
      <c r="D13" s="7" t="s">
        <v>4</v>
      </c>
      <c r="E13" s="7" t="s">
        <v>6</v>
      </c>
      <c r="F13" s="7" t="s">
        <v>5</v>
      </c>
      <c r="G13" s="7" t="s">
        <v>89</v>
      </c>
      <c r="H13" s="19" t="s">
        <v>2</v>
      </c>
      <c r="K13" s="9" t="s">
        <v>75</v>
      </c>
      <c r="L13" s="9" t="str">
        <f>VLOOKUP(K13,'Mladší žákyně II.'!$A$2:$H$61,2,0)</f>
        <v>SK Frýdek-Místek B</v>
      </c>
      <c r="M13" s="9">
        <f>VLOOKUP(K13,'Mladší žákyně II.'!$A$2:$H$61,3,0)</f>
        <v>0</v>
      </c>
      <c r="N13" s="9">
        <f>VLOOKUP(K13,'Mladší žákyně II.'!$A$2:$H$61,4,0)</f>
        <v>11.2</v>
      </c>
      <c r="O13" s="9">
        <f>VLOOKUP(K13,'Mladší žákyně II.'!$A$2:$H$61,5,0)</f>
        <v>8.6</v>
      </c>
      <c r="P13" s="9">
        <f>VLOOKUP(K13,'Mladší žákyně II.'!$A$2:$H$61,6,0)</f>
        <v>10.199999999999999</v>
      </c>
      <c r="Q13" s="9">
        <f>VLOOKUP(K13,'Mladší žákyně II.'!$A$2:$H$61,7,0)</f>
        <v>12</v>
      </c>
      <c r="R13" s="9">
        <f t="shared" si="0"/>
        <v>42</v>
      </c>
      <c r="S13" s="9">
        <f t="shared" si="1"/>
        <v>10</v>
      </c>
    </row>
    <row r="14" spans="1:24" x14ac:dyDescent="0.25">
      <c r="A14" s="10" t="s">
        <v>75</v>
      </c>
      <c r="B14" s="8" t="str">
        <f>$A$12</f>
        <v>SK Frýdek-Místek B</v>
      </c>
      <c r="C14" s="12"/>
      <c r="D14" s="12">
        <v>11.2</v>
      </c>
      <c r="E14" s="33">
        <v>8.6</v>
      </c>
      <c r="F14" s="12">
        <v>10.199999999999999</v>
      </c>
      <c r="G14" s="17">
        <v>12</v>
      </c>
      <c r="H14" s="20">
        <f t="shared" ref="H14:H19" si="4">G14+F14+E14+D14</f>
        <v>42</v>
      </c>
      <c r="K14" s="9" t="s">
        <v>77</v>
      </c>
      <c r="L14" s="9" t="str">
        <f>VLOOKUP(K14,'Mladší žákyně II.'!$A$2:$H$61,2,0)</f>
        <v>SK Frýdek-Místek B</v>
      </c>
      <c r="M14" s="9">
        <f>VLOOKUP(K14,'Mladší žákyně II.'!$A$2:$H$61,3,0)</f>
        <v>0</v>
      </c>
      <c r="N14" s="9">
        <f>VLOOKUP(K14,'Mladší žákyně II.'!$A$2:$H$61,4,0)</f>
        <v>10.4</v>
      </c>
      <c r="O14" s="9">
        <f>VLOOKUP(K14,'Mladší žákyně II.'!$A$2:$H$61,5,0)</f>
        <v>9</v>
      </c>
      <c r="P14" s="9">
        <f>VLOOKUP(K14,'Mladší žákyně II.'!$A$2:$H$61,6,0)</f>
        <v>9.6999999999999993</v>
      </c>
      <c r="Q14" s="9">
        <f>VLOOKUP(K14,'Mladší žákyně II.'!$A$2:$H$61,7,0)</f>
        <v>12.5</v>
      </c>
      <c r="R14" s="9">
        <f t="shared" si="0"/>
        <v>41.6</v>
      </c>
      <c r="S14" s="9">
        <f t="shared" si="1"/>
        <v>11</v>
      </c>
    </row>
    <row r="15" spans="1:24" x14ac:dyDescent="0.25">
      <c r="A15" s="10" t="s">
        <v>76</v>
      </c>
      <c r="B15" s="8" t="str">
        <f t="shared" ref="B15:B19" si="5">$A$12</f>
        <v>SK Frýdek-Místek B</v>
      </c>
      <c r="C15" s="12"/>
      <c r="D15" s="33">
        <v>9.4</v>
      </c>
      <c r="E15" s="12">
        <v>8.8000000000000007</v>
      </c>
      <c r="F15" s="12">
        <v>10.3</v>
      </c>
      <c r="G15" s="34">
        <v>10.7</v>
      </c>
      <c r="H15" s="21">
        <f t="shared" si="4"/>
        <v>39.200000000000003</v>
      </c>
      <c r="K15" s="9" t="s">
        <v>25</v>
      </c>
      <c r="L15" s="9" t="str">
        <f>VLOOKUP(K15,'Mladší žákyně II.'!$A$2:$H$61,2,0)</f>
        <v>TJ Odry A</v>
      </c>
      <c r="M15" s="9">
        <f>VLOOKUP(K15,'Mladší žákyně II.'!$A$2:$H$61,3,0)</f>
        <v>0</v>
      </c>
      <c r="N15" s="9">
        <f>VLOOKUP(K15,'Mladší žákyně II.'!$A$2:$H$61,4,0)</f>
        <v>10.199999999999999</v>
      </c>
      <c r="O15" s="9">
        <f>VLOOKUP(K15,'Mladší žákyně II.'!$A$2:$H$61,5,0)</f>
        <v>10.4</v>
      </c>
      <c r="P15" s="9">
        <f>VLOOKUP(K15,'Mladší žákyně II.'!$A$2:$H$61,6,0)</f>
        <v>10.5</v>
      </c>
      <c r="Q15" s="9">
        <f>VLOOKUP(K15,'Mladší žákyně II.'!$A$2:$H$61,7,0)</f>
        <v>10.4</v>
      </c>
      <c r="R15" s="9">
        <f t="shared" si="0"/>
        <v>41.5</v>
      </c>
      <c r="S15" s="9">
        <f t="shared" si="1"/>
        <v>12</v>
      </c>
    </row>
    <row r="16" spans="1:24" x14ac:dyDescent="0.25">
      <c r="A16" s="10" t="s">
        <v>29</v>
      </c>
      <c r="B16" s="8" t="str">
        <f t="shared" si="5"/>
        <v>SK Frýdek-Místek B</v>
      </c>
      <c r="C16" s="12"/>
      <c r="D16" s="12">
        <v>11.3</v>
      </c>
      <c r="E16" s="12">
        <v>8.8000000000000007</v>
      </c>
      <c r="F16" s="12">
        <v>11.7</v>
      </c>
      <c r="G16" s="17">
        <v>13.5</v>
      </c>
      <c r="H16" s="21">
        <f t="shared" si="4"/>
        <v>45.3</v>
      </c>
      <c r="K16" s="9" t="s">
        <v>21</v>
      </c>
      <c r="L16" s="9" t="str">
        <f>VLOOKUP(K16,'Mladší žákyně II.'!$A$2:$H$61,2,0)</f>
        <v>TJ Odry B</v>
      </c>
      <c r="M16" s="9">
        <f>VLOOKUP(K16,'Mladší žákyně II.'!$A$2:$H$61,3,0)</f>
        <v>0</v>
      </c>
      <c r="N16" s="9">
        <f>VLOOKUP(K16,'Mladší žákyně II.'!$A$2:$H$61,4,0)</f>
        <v>9.5</v>
      </c>
      <c r="O16" s="9">
        <f>VLOOKUP(K16,'Mladší žákyně II.'!$A$2:$H$61,5,0)</f>
        <v>9.1</v>
      </c>
      <c r="P16" s="9">
        <f>VLOOKUP(K16,'Mladší žákyně II.'!$A$2:$H$61,6,0)</f>
        <v>10.3</v>
      </c>
      <c r="Q16" s="9">
        <f>VLOOKUP(K16,'Mladší žákyně II.'!$A$2:$H$61,7,0)</f>
        <v>11</v>
      </c>
      <c r="R16" s="9">
        <f t="shared" si="0"/>
        <v>39.9</v>
      </c>
      <c r="S16" s="9">
        <f t="shared" si="1"/>
        <v>13</v>
      </c>
    </row>
    <row r="17" spans="1:19" x14ac:dyDescent="0.25">
      <c r="A17" s="10" t="s">
        <v>77</v>
      </c>
      <c r="B17" s="8" t="str">
        <f t="shared" si="5"/>
        <v>SK Frýdek-Místek B</v>
      </c>
      <c r="C17" s="12"/>
      <c r="D17" s="12">
        <v>10.4</v>
      </c>
      <c r="E17" s="12">
        <v>9</v>
      </c>
      <c r="F17" s="33">
        <v>9.6999999999999993</v>
      </c>
      <c r="G17" s="17">
        <v>12.5</v>
      </c>
      <c r="H17" s="21">
        <f t="shared" si="4"/>
        <v>41.6</v>
      </c>
      <c r="K17" s="9" t="s">
        <v>76</v>
      </c>
      <c r="L17" s="9" t="str">
        <f>VLOOKUP(K17,'Mladší žákyně II.'!$A$2:$H$61,2,0)</f>
        <v>SK Frýdek-Místek B</v>
      </c>
      <c r="M17" s="9">
        <f>VLOOKUP(K17,'Mladší žákyně II.'!$A$2:$H$61,3,0)</f>
        <v>0</v>
      </c>
      <c r="N17" s="9">
        <f>VLOOKUP(K17,'Mladší žákyně II.'!$A$2:$H$61,4,0)</f>
        <v>9.4</v>
      </c>
      <c r="O17" s="9">
        <f>VLOOKUP(K17,'Mladší žákyně II.'!$A$2:$H$61,5,0)</f>
        <v>8.8000000000000007</v>
      </c>
      <c r="P17" s="9">
        <f>VLOOKUP(K17,'Mladší žákyně II.'!$A$2:$H$61,6,0)</f>
        <v>10.3</v>
      </c>
      <c r="Q17" s="9">
        <f>VLOOKUP(K17,'Mladší žákyně II.'!$A$2:$H$61,7,0)</f>
        <v>10.7</v>
      </c>
      <c r="R17" s="9">
        <f t="shared" si="0"/>
        <v>39.200000000000003</v>
      </c>
      <c r="S17" s="9">
        <f t="shared" si="1"/>
        <v>14</v>
      </c>
    </row>
    <row r="18" spans="1:19" x14ac:dyDescent="0.25">
      <c r="A18" s="10"/>
      <c r="B18" s="8" t="str">
        <f t="shared" si="5"/>
        <v>SK Frýdek-Místek B</v>
      </c>
      <c r="C18" s="12"/>
      <c r="D18" s="12"/>
      <c r="E18" s="12"/>
      <c r="F18" s="12"/>
      <c r="G18" s="17"/>
      <c r="H18" s="21">
        <f t="shared" si="4"/>
        <v>0</v>
      </c>
      <c r="K18" s="9" t="s">
        <v>28</v>
      </c>
      <c r="L18" s="9" t="str">
        <f>VLOOKUP(K18,'Mladší žákyně II.'!$A$2:$H$61,2,0)</f>
        <v>TJ Paskov</v>
      </c>
      <c r="M18" s="9">
        <f>VLOOKUP(K18,'Mladší žákyně II.'!$A$2:$H$61,3,0)</f>
        <v>0</v>
      </c>
      <c r="N18" s="9">
        <f>VLOOKUP(K18,'Mladší žákyně II.'!$A$2:$H$61,4,0)</f>
        <v>9.8000000000000007</v>
      </c>
      <c r="O18" s="9">
        <f>VLOOKUP(K18,'Mladší žákyně II.'!$A$2:$H$61,5,0)</f>
        <v>8.8000000000000007</v>
      </c>
      <c r="P18" s="9">
        <f>VLOOKUP(K18,'Mladší žákyně II.'!$A$2:$H$61,6,0)</f>
        <v>10.1</v>
      </c>
      <c r="Q18" s="9">
        <f>VLOOKUP(K18,'Mladší žákyně II.'!$A$2:$H$61,7,0)</f>
        <v>10.1</v>
      </c>
      <c r="R18" s="9">
        <f t="shared" si="0"/>
        <v>38.799999999999997</v>
      </c>
      <c r="S18" s="9">
        <f t="shared" si="1"/>
        <v>15</v>
      </c>
    </row>
    <row r="19" spans="1:19" ht="15.75" thickBot="1" x14ac:dyDescent="0.3">
      <c r="A19" s="15"/>
      <c r="B19" s="8" t="str">
        <f t="shared" si="5"/>
        <v>SK Frýdek-Místek B</v>
      </c>
      <c r="C19" s="16"/>
      <c r="D19" s="16"/>
      <c r="E19" s="16"/>
      <c r="F19" s="16"/>
      <c r="G19" s="18"/>
      <c r="H19" s="22">
        <f t="shared" si="4"/>
        <v>0</v>
      </c>
      <c r="K19" s="9"/>
      <c r="L19" s="9"/>
      <c r="M19" s="9"/>
      <c r="N19" s="9"/>
      <c r="O19" s="9"/>
      <c r="P19" s="9"/>
      <c r="Q19" s="9"/>
      <c r="R19" s="9"/>
      <c r="S19" s="9"/>
    </row>
    <row r="20" spans="1:19" ht="15.75" thickBot="1" x14ac:dyDescent="0.3">
      <c r="A20" s="23" t="str">
        <f>CONCATENATE("Celkem ",A12)</f>
        <v>Celkem SK Frýdek-Místek B</v>
      </c>
      <c r="B20" s="24"/>
      <c r="C20" s="24"/>
      <c r="D20" s="24">
        <f>D14+D16+D17</f>
        <v>32.9</v>
      </c>
      <c r="E20" s="24">
        <f>E15+E16+E17</f>
        <v>26.6</v>
      </c>
      <c r="F20" s="24">
        <f>F14+F15+F16</f>
        <v>32.200000000000003</v>
      </c>
      <c r="G20" s="24">
        <f>G14+G16+G17</f>
        <v>38</v>
      </c>
      <c r="H20" s="25">
        <f>SUM(D20:G20)</f>
        <v>129.69999999999999</v>
      </c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5">
      <c r="A21" s="3"/>
      <c r="B21" s="1"/>
      <c r="C21" s="1"/>
      <c r="D21" s="1"/>
      <c r="E21" s="1"/>
      <c r="F21" s="1"/>
      <c r="G21" s="1"/>
      <c r="H21" s="4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5">
      <c r="A23" s="11" t="s">
        <v>42</v>
      </c>
      <c r="K23" s="8"/>
      <c r="L23" s="9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7" t="s">
        <v>0</v>
      </c>
      <c r="B24" s="7" t="s">
        <v>3</v>
      </c>
      <c r="C24" s="7" t="s">
        <v>1</v>
      </c>
      <c r="D24" s="7" t="s">
        <v>4</v>
      </c>
      <c r="E24" s="7" t="s">
        <v>6</v>
      </c>
      <c r="F24" s="7" t="s">
        <v>5</v>
      </c>
      <c r="G24" s="7" t="s">
        <v>89</v>
      </c>
      <c r="H24" s="19" t="s">
        <v>2</v>
      </c>
    </row>
    <row r="25" spans="1:19" x14ac:dyDescent="0.25">
      <c r="A25" s="8" t="s">
        <v>28</v>
      </c>
      <c r="B25" s="8" t="str">
        <f>$A$23</f>
        <v>TJ Paskov</v>
      </c>
      <c r="C25" s="12"/>
      <c r="D25" s="12">
        <v>9.8000000000000007</v>
      </c>
      <c r="E25" s="12">
        <v>8.8000000000000007</v>
      </c>
      <c r="F25" s="12">
        <v>10.1</v>
      </c>
      <c r="G25" s="17">
        <v>10.1</v>
      </c>
      <c r="H25" s="20">
        <f t="shared" ref="H25:H30" si="6">G25+F25+E25+D25</f>
        <v>38.799999999999997</v>
      </c>
    </row>
    <row r="26" spans="1:19" x14ac:dyDescent="0.25">
      <c r="A26" s="10"/>
      <c r="B26" s="8" t="str">
        <f t="shared" ref="B26:B30" si="7">$A$23</f>
        <v>TJ Paskov</v>
      </c>
      <c r="C26" s="12"/>
      <c r="D26" s="12"/>
      <c r="E26" s="12"/>
      <c r="F26" s="12"/>
      <c r="G26" s="17"/>
      <c r="H26" s="21">
        <f t="shared" si="6"/>
        <v>0</v>
      </c>
    </row>
    <row r="27" spans="1:19" x14ac:dyDescent="0.25">
      <c r="A27" s="10"/>
      <c r="B27" s="8" t="str">
        <f t="shared" si="7"/>
        <v>TJ Paskov</v>
      </c>
      <c r="C27" s="12"/>
      <c r="D27" s="12"/>
      <c r="E27" s="12"/>
      <c r="F27" s="12"/>
      <c r="G27" s="17"/>
      <c r="H27" s="21">
        <f t="shared" si="6"/>
        <v>0</v>
      </c>
      <c r="I27" s="2"/>
    </row>
    <row r="28" spans="1:19" x14ac:dyDescent="0.25">
      <c r="A28" s="10"/>
      <c r="B28" s="8" t="str">
        <f t="shared" si="7"/>
        <v>TJ Paskov</v>
      </c>
      <c r="C28" s="12"/>
      <c r="D28" s="12"/>
      <c r="E28" s="12"/>
      <c r="F28" s="12"/>
      <c r="G28" s="17"/>
      <c r="H28" s="21">
        <f t="shared" si="6"/>
        <v>0</v>
      </c>
      <c r="I28" s="2"/>
    </row>
    <row r="29" spans="1:19" x14ac:dyDescent="0.25">
      <c r="A29" s="10"/>
      <c r="B29" s="8" t="str">
        <f t="shared" si="7"/>
        <v>TJ Paskov</v>
      </c>
      <c r="C29" s="12"/>
      <c r="D29" s="12"/>
      <c r="E29" s="12"/>
      <c r="F29" s="12"/>
      <c r="G29" s="17"/>
      <c r="H29" s="21">
        <f t="shared" si="6"/>
        <v>0</v>
      </c>
      <c r="I29" s="6"/>
    </row>
    <row r="30" spans="1:19" ht="15.75" thickBot="1" x14ac:dyDescent="0.3">
      <c r="A30" s="15"/>
      <c r="B30" s="8" t="str">
        <f t="shared" si="7"/>
        <v>TJ Paskov</v>
      </c>
      <c r="C30" s="16"/>
      <c r="D30" s="16"/>
      <c r="E30" s="16"/>
      <c r="F30" s="16"/>
      <c r="G30" s="18"/>
      <c r="H30" s="22">
        <f t="shared" si="6"/>
        <v>0</v>
      </c>
      <c r="I30" s="6"/>
    </row>
    <row r="31" spans="1:19" ht="15.75" thickBot="1" x14ac:dyDescent="0.3">
      <c r="A31" s="23" t="str">
        <f>CONCATENATE("Celkem ",A23)</f>
        <v>Celkem TJ Paskov</v>
      </c>
      <c r="B31" s="24"/>
      <c r="C31" s="24"/>
      <c r="D31" s="24">
        <f>SUM(D25:D28)</f>
        <v>9.8000000000000007</v>
      </c>
      <c r="E31" s="24">
        <f t="shared" ref="E31:G31" si="8">SUM(E25:E28)</f>
        <v>8.8000000000000007</v>
      </c>
      <c r="F31" s="24">
        <f t="shared" si="8"/>
        <v>10.1</v>
      </c>
      <c r="G31" s="24">
        <f t="shared" si="8"/>
        <v>10.1</v>
      </c>
      <c r="H31" s="25">
        <f>SUM(D31:G32)</f>
        <v>38.800000000000004</v>
      </c>
    </row>
    <row r="33" spans="1:8" x14ac:dyDescent="0.25">
      <c r="A33" s="11" t="s">
        <v>82</v>
      </c>
    </row>
    <row r="34" spans="1:8" ht="15.75" thickBot="1" x14ac:dyDescent="0.3">
      <c r="A34" s="7" t="s">
        <v>0</v>
      </c>
      <c r="B34" s="7" t="s">
        <v>3</v>
      </c>
      <c r="C34" s="7" t="s">
        <v>1</v>
      </c>
      <c r="D34" s="7" t="s">
        <v>4</v>
      </c>
      <c r="E34" s="7" t="s">
        <v>6</v>
      </c>
      <c r="F34" s="7" t="s">
        <v>5</v>
      </c>
      <c r="G34" s="7" t="s">
        <v>89</v>
      </c>
      <c r="H34" s="19" t="s">
        <v>2</v>
      </c>
    </row>
    <row r="35" spans="1:8" x14ac:dyDescent="0.25">
      <c r="A35" s="8" t="s">
        <v>41</v>
      </c>
      <c r="B35" s="8" t="str">
        <f>$A$33</f>
        <v>TJ Odry A</v>
      </c>
      <c r="C35" s="12"/>
      <c r="D35" s="12">
        <v>10.199999999999999</v>
      </c>
      <c r="E35" s="12">
        <v>9.5</v>
      </c>
      <c r="F35" s="12">
        <v>10.6</v>
      </c>
      <c r="G35" s="17">
        <v>11.9</v>
      </c>
      <c r="H35" s="20">
        <f t="shared" ref="H35:H40" si="9">G35+F35+E35+D35</f>
        <v>42.2</v>
      </c>
    </row>
    <row r="36" spans="1:8" x14ac:dyDescent="0.25">
      <c r="A36" s="10" t="s">
        <v>80</v>
      </c>
      <c r="B36" s="8" t="str">
        <f t="shared" ref="B36:B39" si="10">$A$33</f>
        <v>TJ Odry A</v>
      </c>
      <c r="C36" s="12"/>
      <c r="D36" s="33">
        <v>10</v>
      </c>
      <c r="E36" s="12">
        <v>10.199999999999999</v>
      </c>
      <c r="F36" s="12">
        <v>11.3</v>
      </c>
      <c r="G36" s="17">
        <v>12.5</v>
      </c>
      <c r="H36" s="21">
        <f t="shared" si="9"/>
        <v>44</v>
      </c>
    </row>
    <row r="37" spans="1:8" x14ac:dyDescent="0.25">
      <c r="A37" s="10" t="s">
        <v>25</v>
      </c>
      <c r="B37" s="8" t="str">
        <f t="shared" si="10"/>
        <v>TJ Odry A</v>
      </c>
      <c r="C37" s="12"/>
      <c r="D37" s="12">
        <v>10.199999999999999</v>
      </c>
      <c r="E37" s="12">
        <v>10.4</v>
      </c>
      <c r="F37" s="12">
        <v>10.5</v>
      </c>
      <c r="G37" s="34">
        <v>10.4</v>
      </c>
      <c r="H37" s="21">
        <f t="shared" si="9"/>
        <v>41.5</v>
      </c>
    </row>
    <row r="38" spans="1:8" x14ac:dyDescent="0.25">
      <c r="A38" s="10" t="s">
        <v>24</v>
      </c>
      <c r="B38" s="8" t="str">
        <f t="shared" si="10"/>
        <v>TJ Odry A</v>
      </c>
      <c r="C38" s="12"/>
      <c r="D38" s="12">
        <v>10.4</v>
      </c>
      <c r="E38" s="33">
        <v>9.1999999999999993</v>
      </c>
      <c r="F38" s="33">
        <v>10.199999999999999</v>
      </c>
      <c r="G38" s="17">
        <v>10.6</v>
      </c>
      <c r="H38" s="21">
        <f t="shared" si="9"/>
        <v>40.4</v>
      </c>
    </row>
    <row r="39" spans="1:8" x14ac:dyDescent="0.25">
      <c r="A39" s="10"/>
      <c r="B39" s="8" t="str">
        <f t="shared" si="10"/>
        <v>TJ Odry A</v>
      </c>
      <c r="C39" s="12"/>
      <c r="D39" s="12"/>
      <c r="E39" s="12"/>
      <c r="F39" s="12"/>
      <c r="G39" s="17"/>
      <c r="H39" s="21">
        <f t="shared" si="9"/>
        <v>0</v>
      </c>
    </row>
    <row r="40" spans="1:8" ht="15.75" thickBot="1" x14ac:dyDescent="0.3">
      <c r="A40" s="15"/>
      <c r="B40" s="8" t="str">
        <f>$A$33</f>
        <v>TJ Odry A</v>
      </c>
      <c r="C40" s="16"/>
      <c r="D40" s="16"/>
      <c r="E40" s="16"/>
      <c r="F40" s="16"/>
      <c r="G40" s="18"/>
      <c r="H40" s="22">
        <f t="shared" si="9"/>
        <v>0</v>
      </c>
    </row>
    <row r="41" spans="1:8" ht="15.75" thickBot="1" x14ac:dyDescent="0.3">
      <c r="A41" s="23" t="str">
        <f>CONCATENATE("Celkem ",A33)</f>
        <v>Celkem TJ Odry A</v>
      </c>
      <c r="B41" s="24"/>
      <c r="C41" s="24"/>
      <c r="D41" s="24">
        <f>D35+D37+D38</f>
        <v>30.799999999999997</v>
      </c>
      <c r="E41" s="24">
        <f>E35+E36+E37</f>
        <v>30.1</v>
      </c>
      <c r="F41" s="24">
        <f>F35+F36+F37</f>
        <v>32.4</v>
      </c>
      <c r="G41" s="24">
        <f>G35+G36+G38</f>
        <v>35</v>
      </c>
      <c r="H41" s="25">
        <f>SUM(D41:G41)</f>
        <v>128.30000000000001</v>
      </c>
    </row>
    <row r="43" spans="1:8" x14ac:dyDescent="0.25">
      <c r="A43" s="11" t="s">
        <v>81</v>
      </c>
    </row>
    <row r="44" spans="1:8" ht="15.75" thickBot="1" x14ac:dyDescent="0.3">
      <c r="A44" s="7" t="s">
        <v>0</v>
      </c>
      <c r="B44" s="7" t="s">
        <v>3</v>
      </c>
      <c r="C44" s="7" t="s">
        <v>1</v>
      </c>
      <c r="D44" s="7" t="s">
        <v>4</v>
      </c>
      <c r="E44" s="7" t="s">
        <v>6</v>
      </c>
      <c r="F44" s="7" t="s">
        <v>5</v>
      </c>
      <c r="G44" s="7" t="s">
        <v>89</v>
      </c>
      <c r="H44" s="19" t="s">
        <v>2</v>
      </c>
    </row>
    <row r="45" spans="1:8" x14ac:dyDescent="0.25">
      <c r="A45" s="8" t="s">
        <v>43</v>
      </c>
      <c r="B45" s="8" t="str">
        <f>$A$43</f>
        <v>TJ Odry B</v>
      </c>
      <c r="C45" s="12"/>
      <c r="D45" s="12">
        <v>10.4</v>
      </c>
      <c r="E45" s="12">
        <v>10.3</v>
      </c>
      <c r="F45" s="12">
        <v>12.2</v>
      </c>
      <c r="G45" s="17">
        <v>13.3</v>
      </c>
      <c r="H45" s="20">
        <f t="shared" ref="H45:H50" si="11">G45+F45+E45+D45</f>
        <v>46.199999999999996</v>
      </c>
    </row>
    <row r="46" spans="1:8" x14ac:dyDescent="0.25">
      <c r="A46" s="10" t="s">
        <v>23</v>
      </c>
      <c r="B46" s="8" t="str">
        <f t="shared" ref="B46:B50" si="12">$A$43</f>
        <v>TJ Odry B</v>
      </c>
      <c r="C46" s="12"/>
      <c r="D46" s="12">
        <v>11.5</v>
      </c>
      <c r="E46" s="12">
        <v>10.3</v>
      </c>
      <c r="F46" s="12">
        <v>11.6</v>
      </c>
      <c r="G46" s="17">
        <v>11.8</v>
      </c>
      <c r="H46" s="21">
        <f t="shared" si="11"/>
        <v>45.2</v>
      </c>
    </row>
    <row r="47" spans="1:8" x14ac:dyDescent="0.25">
      <c r="A47" s="10" t="s">
        <v>21</v>
      </c>
      <c r="B47" s="8" t="str">
        <f t="shared" si="12"/>
        <v>TJ Odry B</v>
      </c>
      <c r="C47" s="12"/>
      <c r="D47" s="12">
        <v>9.5</v>
      </c>
      <c r="E47" s="12">
        <v>9.1</v>
      </c>
      <c r="F47" s="12">
        <v>10.3</v>
      </c>
      <c r="G47" s="17">
        <v>11</v>
      </c>
      <c r="H47" s="21">
        <f t="shared" si="11"/>
        <v>39.9</v>
      </c>
    </row>
    <row r="48" spans="1:8" x14ac:dyDescent="0.25">
      <c r="A48" s="10"/>
      <c r="B48" s="8" t="str">
        <f t="shared" si="12"/>
        <v>TJ Odry B</v>
      </c>
      <c r="C48" s="12"/>
      <c r="D48" s="12"/>
      <c r="E48" s="12"/>
      <c r="F48" s="12"/>
      <c r="G48" s="17"/>
      <c r="H48" s="21">
        <f t="shared" si="11"/>
        <v>0</v>
      </c>
    </row>
    <row r="49" spans="1:8" x14ac:dyDescent="0.25">
      <c r="A49" s="10"/>
      <c r="B49" s="8" t="str">
        <f t="shared" si="12"/>
        <v>TJ Odry B</v>
      </c>
      <c r="C49" s="12"/>
      <c r="D49" s="12"/>
      <c r="E49" s="12"/>
      <c r="F49" s="12"/>
      <c r="G49" s="17"/>
      <c r="H49" s="21">
        <f t="shared" si="11"/>
        <v>0</v>
      </c>
    </row>
    <row r="50" spans="1:8" ht="15.75" thickBot="1" x14ac:dyDescent="0.3">
      <c r="A50" s="15"/>
      <c r="B50" s="8" t="str">
        <f t="shared" si="12"/>
        <v>TJ Odry B</v>
      </c>
      <c r="C50" s="16"/>
      <c r="D50" s="16"/>
      <c r="E50" s="16"/>
      <c r="F50" s="16"/>
      <c r="G50" s="18"/>
      <c r="H50" s="22">
        <f t="shared" si="11"/>
        <v>0</v>
      </c>
    </row>
    <row r="51" spans="1:8" ht="15.75" thickBot="1" x14ac:dyDescent="0.3">
      <c r="A51" s="23" t="str">
        <f>CONCATENATE("Celkem ",A43)</f>
        <v>Celkem TJ Odry B</v>
      </c>
      <c r="B51" s="24"/>
      <c r="C51" s="24"/>
      <c r="D51" s="24">
        <f>SUM(D45:D47)</f>
        <v>31.4</v>
      </c>
      <c r="E51" s="24">
        <f t="shared" ref="E51:G51" si="13">SUM(E45:E47)</f>
        <v>29.700000000000003</v>
      </c>
      <c r="F51" s="24">
        <f t="shared" si="13"/>
        <v>34.099999999999994</v>
      </c>
      <c r="G51" s="24">
        <f t="shared" si="13"/>
        <v>36.1</v>
      </c>
      <c r="H51" s="25">
        <f>SUM(D51:G51)</f>
        <v>131.29999999999998</v>
      </c>
    </row>
    <row r="53" spans="1:8" x14ac:dyDescent="0.25">
      <c r="A53" s="11"/>
    </row>
    <row r="54" spans="1:8" ht="15.75" thickBot="1" x14ac:dyDescent="0.3">
      <c r="A54" s="7" t="s">
        <v>0</v>
      </c>
      <c r="B54" s="7" t="s">
        <v>3</v>
      </c>
      <c r="C54" s="7" t="s">
        <v>1</v>
      </c>
      <c r="D54" s="7" t="s">
        <v>4</v>
      </c>
      <c r="E54" s="7" t="s">
        <v>6</v>
      </c>
      <c r="F54" s="7" t="s">
        <v>5</v>
      </c>
      <c r="G54" s="7" t="s">
        <v>7</v>
      </c>
      <c r="H54" s="19" t="s">
        <v>2</v>
      </c>
    </row>
    <row r="55" spans="1:8" x14ac:dyDescent="0.25">
      <c r="A55" s="8"/>
      <c r="B55" s="8">
        <f>$A$53</f>
        <v>0</v>
      </c>
      <c r="C55" s="12"/>
      <c r="D55" s="12"/>
      <c r="E55" s="12"/>
      <c r="F55" s="12"/>
      <c r="G55" s="17"/>
      <c r="H55" s="20">
        <f t="shared" ref="H55:H60" si="14">G55+F55+E55+D55</f>
        <v>0</v>
      </c>
    </row>
    <row r="56" spans="1:8" x14ac:dyDescent="0.25">
      <c r="A56" s="10"/>
      <c r="B56" s="8">
        <f t="shared" ref="B56:B60" si="15">$A$53</f>
        <v>0</v>
      </c>
      <c r="C56" s="12"/>
      <c r="D56" s="12"/>
      <c r="E56" s="12"/>
      <c r="F56" s="12"/>
      <c r="G56" s="17"/>
      <c r="H56" s="21">
        <f t="shared" si="14"/>
        <v>0</v>
      </c>
    </row>
    <row r="57" spans="1:8" x14ac:dyDescent="0.25">
      <c r="A57" s="10"/>
      <c r="B57" s="8">
        <f t="shared" si="15"/>
        <v>0</v>
      </c>
      <c r="C57" s="12"/>
      <c r="D57" s="12"/>
      <c r="E57" s="12"/>
      <c r="F57" s="12"/>
      <c r="G57" s="17"/>
      <c r="H57" s="21">
        <f t="shared" si="14"/>
        <v>0</v>
      </c>
    </row>
    <row r="58" spans="1:8" x14ac:dyDescent="0.25">
      <c r="A58" s="10"/>
      <c r="B58" s="8">
        <f t="shared" si="15"/>
        <v>0</v>
      </c>
      <c r="C58" s="12"/>
      <c r="D58" s="12"/>
      <c r="E58" s="12"/>
      <c r="F58" s="12"/>
      <c r="G58" s="17"/>
      <c r="H58" s="21">
        <f t="shared" si="14"/>
        <v>0</v>
      </c>
    </row>
    <row r="59" spans="1:8" x14ac:dyDescent="0.25">
      <c r="A59" s="10"/>
      <c r="B59" s="8">
        <f t="shared" si="15"/>
        <v>0</v>
      </c>
      <c r="C59" s="12"/>
      <c r="D59" s="12"/>
      <c r="E59" s="12"/>
      <c r="F59" s="12"/>
      <c r="G59" s="17"/>
      <c r="H59" s="21">
        <f t="shared" si="14"/>
        <v>0</v>
      </c>
    </row>
    <row r="60" spans="1:8" ht="15.75" thickBot="1" x14ac:dyDescent="0.3">
      <c r="A60" s="15"/>
      <c r="B60" s="8">
        <f t="shared" si="15"/>
        <v>0</v>
      </c>
      <c r="C60" s="16"/>
      <c r="D60" s="16"/>
      <c r="E60" s="16"/>
      <c r="F60" s="16"/>
      <c r="G60" s="18"/>
      <c r="H60" s="22">
        <f t="shared" si="14"/>
        <v>0</v>
      </c>
    </row>
    <row r="61" spans="1:8" ht="15.75" thickBot="1" x14ac:dyDescent="0.3">
      <c r="A61" s="23" t="str">
        <f>CONCATENATE("Celkem ",A53)</f>
        <v xml:space="preserve">Celkem </v>
      </c>
      <c r="B61" s="24"/>
      <c r="C61" s="24"/>
      <c r="D61" s="24">
        <f>SUM(D56:D58)</f>
        <v>0</v>
      </c>
      <c r="E61" s="24">
        <f>SUM(E56:E58)</f>
        <v>0</v>
      </c>
      <c r="F61" s="24">
        <f>F55+F57+F58</f>
        <v>0</v>
      </c>
      <c r="G61" s="24">
        <f>SUM(G56:G58)</f>
        <v>0</v>
      </c>
      <c r="H61" s="25">
        <f>SUM(D61:G61)</f>
        <v>0</v>
      </c>
    </row>
    <row r="64" spans="1:8" x14ac:dyDescent="0.25">
      <c r="A64" s="35"/>
      <c r="B64" t="s">
        <v>92</v>
      </c>
    </row>
  </sheetData>
  <sortState xmlns:xlrd2="http://schemas.microsoft.com/office/spreadsheetml/2017/richdata2" ref="U4:W8">
    <sortCondition ref="W4:W8"/>
  </sortState>
  <pageMargins left="7.874015748031496E-2" right="0.11811023622047245" top="0.19685039370078741" bottom="0.19685039370078741" header="0.31496062992125984" footer="0.31496062992125984"/>
  <pageSetup paperSize="9" scale="50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>
    <pageSetUpPr fitToPage="1"/>
  </sheetPr>
  <dimension ref="A1:X50"/>
  <sheetViews>
    <sheetView zoomScale="90" zoomScaleNormal="90" workbookViewId="0">
      <selection activeCell="U16" sqref="U16"/>
    </sheetView>
  </sheetViews>
  <sheetFormatPr defaultRowHeight="15" x14ac:dyDescent="0.25"/>
  <cols>
    <col min="1" max="1" width="21.42578125" bestFit="1" customWidth="1"/>
    <col min="2" max="2" width="24.140625" bestFit="1" customWidth="1"/>
    <col min="3" max="3" width="8" bestFit="1" customWidth="1"/>
    <col min="4" max="4" width="7" bestFit="1" customWidth="1"/>
    <col min="5" max="5" width="8" bestFit="1" customWidth="1"/>
    <col min="6" max="6" width="7.7109375" bestFit="1" customWidth="1"/>
    <col min="7" max="7" width="14.5703125" bestFit="1" customWidth="1"/>
    <col min="8" max="8" width="7.7109375" bestFit="1" customWidth="1"/>
    <col min="9" max="9" width="3.140625" customWidth="1"/>
    <col min="10" max="10" width="2.5703125" customWidth="1"/>
    <col min="11" max="11" width="23.5703125" bestFit="1" customWidth="1"/>
    <col min="12" max="12" width="9.28515625" bestFit="1" customWidth="1"/>
    <col min="13" max="13" width="6.85546875" bestFit="1" customWidth="1"/>
    <col min="14" max="14" width="8" bestFit="1" customWidth="1"/>
    <col min="15" max="15" width="7" bestFit="1" customWidth="1"/>
    <col min="16" max="16" width="7.5703125" bestFit="1" customWidth="1"/>
    <col min="17" max="18" width="7.7109375" bestFit="1" customWidth="1"/>
    <col min="19" max="19" width="6.7109375" bestFit="1" customWidth="1"/>
    <col min="21" max="21" width="25.140625" bestFit="1" customWidth="1"/>
    <col min="22" max="22" width="16.85546875" customWidth="1"/>
  </cols>
  <sheetData>
    <row r="1" spans="1:24" ht="18.75" x14ac:dyDescent="0.3">
      <c r="K1" s="31" t="s">
        <v>18</v>
      </c>
    </row>
    <row r="2" spans="1:24" x14ac:dyDescent="0.25">
      <c r="A2" s="11" t="s">
        <v>42</v>
      </c>
      <c r="K2" s="11" t="s">
        <v>9</v>
      </c>
      <c r="U2" s="11" t="s">
        <v>10</v>
      </c>
      <c r="V2" s="6"/>
      <c r="W2" s="5"/>
    </row>
    <row r="3" spans="1:24" ht="15.75" thickBot="1" x14ac:dyDescent="0.3">
      <c r="A3" s="7" t="s">
        <v>0</v>
      </c>
      <c r="B3" s="7" t="s">
        <v>3</v>
      </c>
      <c r="C3" s="7" t="s">
        <v>1</v>
      </c>
      <c r="D3" s="7" t="s">
        <v>4</v>
      </c>
      <c r="E3" s="7" t="s">
        <v>6</v>
      </c>
      <c r="F3" s="7" t="s">
        <v>5</v>
      </c>
      <c r="G3" s="7" t="s">
        <v>89</v>
      </c>
      <c r="H3" s="19" t="s">
        <v>2</v>
      </c>
      <c r="K3" s="7" t="s">
        <v>0</v>
      </c>
      <c r="L3" s="7" t="s">
        <v>3</v>
      </c>
      <c r="M3" s="7" t="s">
        <v>1</v>
      </c>
      <c r="N3" s="7" t="s">
        <v>4</v>
      </c>
      <c r="O3" s="7" t="s">
        <v>6</v>
      </c>
      <c r="P3" s="7" t="s">
        <v>5</v>
      </c>
      <c r="Q3" s="7" t="s">
        <v>7</v>
      </c>
      <c r="R3" s="7" t="s">
        <v>2</v>
      </c>
      <c r="S3" s="7" t="s">
        <v>8</v>
      </c>
      <c r="U3" s="7" t="s">
        <v>11</v>
      </c>
      <c r="V3" s="13" t="s">
        <v>12</v>
      </c>
      <c r="W3" s="13" t="s">
        <v>13</v>
      </c>
    </row>
    <row r="4" spans="1:24" x14ac:dyDescent="0.25">
      <c r="A4" s="9" t="s">
        <v>37</v>
      </c>
      <c r="B4" s="8" t="str">
        <f>$A$2</f>
        <v>TJ Paskov</v>
      </c>
      <c r="C4" s="12"/>
      <c r="D4" s="12">
        <v>9.5</v>
      </c>
      <c r="E4" s="12">
        <v>8.8000000000000007</v>
      </c>
      <c r="F4" s="12">
        <v>9.9</v>
      </c>
      <c r="G4" s="17">
        <v>9.3000000000000007</v>
      </c>
      <c r="H4" s="20">
        <f>G4+F4+E4+D4</f>
        <v>37.5</v>
      </c>
      <c r="K4" s="8" t="s">
        <v>44</v>
      </c>
      <c r="L4" s="9" t="str">
        <f>VLOOKUP(K4,'Starší žákyně III.'!$A$2:$H$41,2,0)</f>
        <v>TJ Odry</v>
      </c>
      <c r="M4" s="9">
        <f>VLOOKUP(K4,'Starší žákyně III.'!$A$2:$H$41,3,0)</f>
        <v>0</v>
      </c>
      <c r="N4" s="9">
        <f>VLOOKUP(K4,'Starší žákyně III.'!$A$2:$H$41,4,0)</f>
        <v>11.4</v>
      </c>
      <c r="O4" s="9">
        <f>VLOOKUP(K4,'Starší žákyně III.'!$A$2:$H$41,5,0)</f>
        <v>10.9</v>
      </c>
      <c r="P4" s="9">
        <f>VLOOKUP(K4,'Starší žákyně III.'!$A$2:$H$41,6,0)</f>
        <v>12.2</v>
      </c>
      <c r="Q4" s="9">
        <f>VLOOKUP(K4,'Starší žákyně III.'!$A$2:$H$41,7,0)</f>
        <v>13.5</v>
      </c>
      <c r="R4" s="9">
        <f>Q4+P4+O4+N4</f>
        <v>48</v>
      </c>
      <c r="S4" s="9">
        <f>RANK(R4,$R$4:$R$29)</f>
        <v>1</v>
      </c>
      <c r="U4" s="9" t="s">
        <v>47</v>
      </c>
      <c r="V4" s="14">
        <f>VLOOKUP(U4,$A$4:$H$70,8,0)</f>
        <v>112.19999999999999</v>
      </c>
      <c r="W4" s="12">
        <f>RANK(V4,$V$4:$V$8)</f>
        <v>1</v>
      </c>
    </row>
    <row r="5" spans="1:24" x14ac:dyDescent="0.25">
      <c r="A5" s="9" t="s">
        <v>38</v>
      </c>
      <c r="B5" s="8" t="str">
        <f t="shared" ref="B5:B9" si="0">$A$2</f>
        <v>TJ Paskov</v>
      </c>
      <c r="C5" s="12"/>
      <c r="D5" s="12">
        <v>10.8</v>
      </c>
      <c r="E5" s="12">
        <v>9.1</v>
      </c>
      <c r="F5" s="12">
        <v>11</v>
      </c>
      <c r="G5" s="17">
        <v>9.8000000000000007</v>
      </c>
      <c r="H5" s="21">
        <f t="shared" ref="H5:H9" si="1">G5+F5+E5+D5</f>
        <v>40.700000000000003</v>
      </c>
      <c r="K5" s="9" t="s">
        <v>36</v>
      </c>
      <c r="L5" s="9" t="str">
        <f>VLOOKUP(K5,'Starší žákyně III.'!$A$2:$H$31,2,0)</f>
        <v>TJ Paskov</v>
      </c>
      <c r="M5" s="9">
        <f>VLOOKUP(K5,'Starší žákyně III.'!$A$2:$H$31,3,0)</f>
        <v>0</v>
      </c>
      <c r="N5" s="9">
        <f>VLOOKUP(K5,'Starší žákyně III.'!$A$2:$H$31,4,0)</f>
        <v>11.2</v>
      </c>
      <c r="O5" s="9">
        <f>VLOOKUP(K5,'Starší žákyně III.'!$A$2:$H$31,5,0)</f>
        <v>10.3</v>
      </c>
      <c r="P5" s="9">
        <f>VLOOKUP(K5,'Starší žákyně III.'!$A$2:$H$31,6,0)</f>
        <v>11.6</v>
      </c>
      <c r="Q5" s="9">
        <f>VLOOKUP(K5,'Starší žákyně III.'!$A$2:$H$31,7,0)</f>
        <v>12.5</v>
      </c>
      <c r="R5" s="9">
        <f>Q5+P5+O5+N5</f>
        <v>45.600000000000009</v>
      </c>
      <c r="S5" s="9">
        <f>RANK(R5,$R$4:$R$29)</f>
        <v>2</v>
      </c>
      <c r="U5" s="10" t="s">
        <v>45</v>
      </c>
      <c r="V5" s="14">
        <f>VLOOKUP(U5,$A$4:$H$70,8,0)</f>
        <v>48</v>
      </c>
      <c r="W5" s="12">
        <f>RANK(V5,$V$4:$V$8)</f>
        <v>2</v>
      </c>
      <c r="X5" t="s">
        <v>93</v>
      </c>
    </row>
    <row r="6" spans="1:24" x14ac:dyDescent="0.25">
      <c r="A6" s="9" t="s">
        <v>36</v>
      </c>
      <c r="B6" s="8" t="str">
        <f t="shared" si="0"/>
        <v>TJ Paskov</v>
      </c>
      <c r="C6" s="12"/>
      <c r="D6" s="12">
        <v>11.2</v>
      </c>
      <c r="E6" s="12">
        <v>10.3</v>
      </c>
      <c r="F6" s="12">
        <v>11.6</v>
      </c>
      <c r="G6" s="17">
        <v>12.5</v>
      </c>
      <c r="H6" s="21">
        <f t="shared" si="1"/>
        <v>45.600000000000009</v>
      </c>
      <c r="K6" s="9" t="s">
        <v>38</v>
      </c>
      <c r="L6" s="9" t="str">
        <f>VLOOKUP(K6,'Starší žákyně III.'!$A$2:$H$41,2,0)</f>
        <v>TJ Paskov</v>
      </c>
      <c r="M6" s="9">
        <f>VLOOKUP(K6,'Starší žákyně III.'!$A$2:$H$41,3,0)</f>
        <v>0</v>
      </c>
      <c r="N6" s="9">
        <f>VLOOKUP(K6,'Starší žákyně III.'!$A$2:$H$41,4,0)</f>
        <v>10.8</v>
      </c>
      <c r="O6" s="9">
        <f>VLOOKUP(K6,'Starší žákyně III.'!$A$2:$H$41,5,0)</f>
        <v>9.1</v>
      </c>
      <c r="P6" s="9">
        <f>VLOOKUP(K6,'Starší žákyně III.'!$A$2:$H$41,6,0)</f>
        <v>11</v>
      </c>
      <c r="Q6" s="9">
        <f>VLOOKUP(K6,'Starší žákyně III.'!$A$2:$H$41,7,0)</f>
        <v>9.8000000000000007</v>
      </c>
      <c r="R6" s="9">
        <f>Q6+P6+O6+N6</f>
        <v>40.700000000000003</v>
      </c>
      <c r="S6" s="9">
        <f>RANK(R6,$R$4:$R$29)</f>
        <v>3</v>
      </c>
      <c r="U6" s="36"/>
      <c r="V6" s="14"/>
      <c r="W6" s="12"/>
    </row>
    <row r="7" spans="1:24" x14ac:dyDescent="0.25">
      <c r="A7" s="9"/>
      <c r="B7" s="8" t="str">
        <f t="shared" si="0"/>
        <v>TJ Paskov</v>
      </c>
      <c r="C7" s="12"/>
      <c r="D7" s="12"/>
      <c r="E7" s="12"/>
      <c r="F7" s="12"/>
      <c r="G7" s="17"/>
      <c r="H7" s="21">
        <f t="shared" si="1"/>
        <v>0</v>
      </c>
      <c r="K7" s="9" t="s">
        <v>37</v>
      </c>
      <c r="L7" s="9" t="str">
        <f>VLOOKUP(K7,'Starší žákyně III.'!$A$2:$H$41,2,0)</f>
        <v>TJ Paskov</v>
      </c>
      <c r="M7" s="9">
        <f>VLOOKUP(K7,'Starší žákyně III.'!$A$2:$H$51,3,0)</f>
        <v>0</v>
      </c>
      <c r="N7" s="9">
        <f>VLOOKUP(K7,'Starší žákyně III.'!$A$2:$H$41,4,0)</f>
        <v>9.5</v>
      </c>
      <c r="O7" s="9">
        <f>VLOOKUP(K7,'Starší žákyně III.'!$A$2:$H$41,5,0)</f>
        <v>8.8000000000000007</v>
      </c>
      <c r="P7" s="9">
        <f>VLOOKUP(K7,'Starší žákyně III.'!$A$2:$H$41,6,0)</f>
        <v>9.9</v>
      </c>
      <c r="Q7" s="9">
        <f>VLOOKUP(K7,'Starší žákyně III.'!$A$2:$H$41,7,0)</f>
        <v>9.3000000000000007</v>
      </c>
      <c r="R7" s="9">
        <f>Q7+P7+O7+N7</f>
        <v>37.5</v>
      </c>
      <c r="S7" s="9">
        <f>RANK(R7,$R$4:$R$29)</f>
        <v>4</v>
      </c>
      <c r="U7" s="10"/>
      <c r="V7" s="14"/>
      <c r="W7" s="12"/>
    </row>
    <row r="8" spans="1:24" x14ac:dyDescent="0.25">
      <c r="A8" s="10"/>
      <c r="B8" s="8" t="str">
        <f t="shared" si="0"/>
        <v>TJ Paskov</v>
      </c>
      <c r="C8" s="12"/>
      <c r="D8" s="12"/>
      <c r="E8" s="12"/>
      <c r="F8" s="12"/>
      <c r="G8" s="17"/>
      <c r="H8" s="21">
        <f t="shared" si="1"/>
        <v>0</v>
      </c>
      <c r="K8" s="8"/>
      <c r="L8" s="9"/>
      <c r="M8" s="9"/>
      <c r="N8" s="9"/>
      <c r="O8" s="9"/>
      <c r="P8" s="9"/>
      <c r="Q8" s="9"/>
      <c r="R8" s="9"/>
      <c r="S8" s="9"/>
      <c r="U8" s="9"/>
      <c r="V8" s="14"/>
      <c r="W8" s="12"/>
    </row>
    <row r="9" spans="1:24" ht="15.75" thickBot="1" x14ac:dyDescent="0.3">
      <c r="A9" s="10"/>
      <c r="B9" s="26" t="str">
        <f t="shared" si="0"/>
        <v>TJ Paskov</v>
      </c>
      <c r="C9" s="16"/>
      <c r="D9" s="16"/>
      <c r="E9" s="16"/>
      <c r="F9" s="16"/>
      <c r="G9" s="18"/>
      <c r="H9" s="22">
        <f t="shared" si="1"/>
        <v>0</v>
      </c>
      <c r="K9" s="8"/>
      <c r="L9" s="9"/>
      <c r="M9" s="9"/>
      <c r="N9" s="9"/>
      <c r="O9" s="9"/>
      <c r="P9" s="9"/>
      <c r="Q9" s="9"/>
      <c r="R9" s="9"/>
      <c r="S9" s="9"/>
    </row>
    <row r="10" spans="1:24" ht="15.75" thickBot="1" x14ac:dyDescent="0.3">
      <c r="A10" s="23" t="str">
        <f>CONCATENATE("Celkem ",A2)</f>
        <v>Celkem TJ Paskov</v>
      </c>
      <c r="B10" s="24"/>
      <c r="C10" s="24"/>
      <c r="D10" s="24">
        <f>SUM(D4:D6)</f>
        <v>31.5</v>
      </c>
      <c r="E10" s="24">
        <f>SUM(E4:E6)</f>
        <v>28.2</v>
      </c>
      <c r="F10" s="24">
        <f>F4+F5+F7</f>
        <v>20.9</v>
      </c>
      <c r="G10" s="24">
        <f>SUM(G4:G6)</f>
        <v>31.6</v>
      </c>
      <c r="H10" s="25">
        <f>SUM(D10:G11)</f>
        <v>112.19999999999999</v>
      </c>
      <c r="K10" s="10"/>
      <c r="L10" s="9"/>
      <c r="M10" s="9"/>
      <c r="N10" s="9"/>
      <c r="O10" s="9"/>
      <c r="P10" s="9"/>
      <c r="Q10" s="9"/>
      <c r="R10" s="9"/>
      <c r="S10" s="9"/>
    </row>
    <row r="11" spans="1:24" x14ac:dyDescent="0.25">
      <c r="A11" s="3"/>
      <c r="B11" s="1"/>
      <c r="C11" s="1"/>
      <c r="D11" s="1"/>
      <c r="E11" s="1"/>
      <c r="F11" s="1"/>
      <c r="G11" s="1"/>
      <c r="H11" s="1"/>
      <c r="K11" s="8"/>
      <c r="L11" s="9"/>
      <c r="M11" s="9"/>
      <c r="N11" s="9"/>
      <c r="O11" s="9"/>
      <c r="P11" s="9"/>
      <c r="Q11" s="9"/>
      <c r="R11" s="9"/>
      <c r="S11" s="9"/>
    </row>
    <row r="12" spans="1:24" x14ac:dyDescent="0.25">
      <c r="A12" s="11" t="s">
        <v>39</v>
      </c>
      <c r="K12" s="10"/>
      <c r="L12" s="9"/>
      <c r="M12" s="9"/>
      <c r="N12" s="9"/>
      <c r="O12" s="9"/>
      <c r="P12" s="9"/>
      <c r="Q12" s="9"/>
      <c r="R12" s="9"/>
      <c r="S12" s="9"/>
    </row>
    <row r="13" spans="1:24" ht="15.75" thickBot="1" x14ac:dyDescent="0.3">
      <c r="A13" s="7" t="s">
        <v>0</v>
      </c>
      <c r="B13" s="7" t="s">
        <v>3</v>
      </c>
      <c r="C13" s="7" t="s">
        <v>1</v>
      </c>
      <c r="D13" s="7" t="s">
        <v>4</v>
      </c>
      <c r="E13" s="7" t="s">
        <v>6</v>
      </c>
      <c r="F13" s="7" t="s">
        <v>5</v>
      </c>
      <c r="G13" s="7" t="s">
        <v>89</v>
      </c>
      <c r="H13" s="19" t="s">
        <v>2</v>
      </c>
      <c r="K13" s="9"/>
      <c r="L13" s="9"/>
      <c r="M13" s="9"/>
      <c r="N13" s="9"/>
      <c r="O13" s="9"/>
      <c r="P13" s="9"/>
      <c r="Q13" s="9"/>
      <c r="R13" s="9"/>
      <c r="S13" s="9"/>
    </row>
    <row r="14" spans="1:24" x14ac:dyDescent="0.25">
      <c r="A14" s="8" t="s">
        <v>44</v>
      </c>
      <c r="B14" s="8" t="str">
        <f>$A$12</f>
        <v>TJ Odry</v>
      </c>
      <c r="C14" s="12"/>
      <c r="D14" s="12">
        <v>11.4</v>
      </c>
      <c r="E14" s="12">
        <v>10.9</v>
      </c>
      <c r="F14" s="12">
        <v>12.2</v>
      </c>
      <c r="G14" s="17">
        <v>13.5</v>
      </c>
      <c r="H14" s="20">
        <f t="shared" ref="H14:H19" si="2">G14+F14+E14+D14</f>
        <v>48</v>
      </c>
      <c r="K14" s="9"/>
      <c r="L14" s="9"/>
      <c r="M14" s="9"/>
      <c r="N14" s="9"/>
      <c r="O14" s="9"/>
      <c r="P14" s="9"/>
      <c r="Q14" s="9"/>
      <c r="R14" s="9"/>
      <c r="S14" s="9"/>
    </row>
    <row r="15" spans="1:24" x14ac:dyDescent="0.25">
      <c r="A15" s="10"/>
      <c r="B15" s="8" t="str">
        <f t="shared" ref="B15:B19" si="3">$A$12</f>
        <v>TJ Odry</v>
      </c>
      <c r="C15" s="12"/>
      <c r="D15" s="12"/>
      <c r="E15" s="12"/>
      <c r="F15" s="12"/>
      <c r="G15" s="17"/>
      <c r="H15" s="21">
        <f t="shared" si="2"/>
        <v>0</v>
      </c>
      <c r="K15" s="9"/>
      <c r="L15" s="9"/>
      <c r="M15" s="9"/>
      <c r="N15" s="9"/>
      <c r="O15" s="9"/>
      <c r="P15" s="9"/>
      <c r="Q15" s="9"/>
      <c r="R15" s="9"/>
      <c r="S15" s="9"/>
    </row>
    <row r="16" spans="1:24" x14ac:dyDescent="0.25">
      <c r="A16" s="10"/>
      <c r="B16" s="8" t="str">
        <f t="shared" si="3"/>
        <v>TJ Odry</v>
      </c>
      <c r="C16" s="12"/>
      <c r="D16" s="12"/>
      <c r="E16" s="12"/>
      <c r="F16" s="12"/>
      <c r="G16" s="17"/>
      <c r="H16" s="21">
        <f t="shared" si="2"/>
        <v>0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10"/>
      <c r="B17" s="8" t="str">
        <f t="shared" si="3"/>
        <v>TJ Odry</v>
      </c>
      <c r="C17" s="12"/>
      <c r="D17" s="12"/>
      <c r="E17" s="12"/>
      <c r="F17" s="12"/>
      <c r="G17" s="17"/>
      <c r="H17" s="21">
        <f t="shared" si="2"/>
        <v>0</v>
      </c>
      <c r="K17" s="8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10"/>
      <c r="B18" s="8" t="str">
        <f t="shared" si="3"/>
        <v>TJ Odry</v>
      </c>
      <c r="C18" s="12"/>
      <c r="D18" s="12"/>
      <c r="E18" s="12"/>
      <c r="F18" s="12"/>
      <c r="G18" s="17"/>
      <c r="H18" s="21">
        <f t="shared" si="2"/>
        <v>0</v>
      </c>
      <c r="K18" s="8"/>
      <c r="L18" s="9"/>
      <c r="M18" s="9"/>
      <c r="N18" s="9"/>
      <c r="O18" s="9"/>
      <c r="P18" s="9"/>
      <c r="Q18" s="9"/>
      <c r="R18" s="9"/>
      <c r="S18" s="9"/>
    </row>
    <row r="19" spans="1:19" ht="15.75" thickBot="1" x14ac:dyDescent="0.3">
      <c r="A19" s="15"/>
      <c r="B19" s="8" t="str">
        <f t="shared" si="3"/>
        <v>TJ Odry</v>
      </c>
      <c r="C19" s="16"/>
      <c r="D19" s="16"/>
      <c r="E19" s="16"/>
      <c r="F19" s="16"/>
      <c r="G19" s="18"/>
      <c r="H19" s="22">
        <f t="shared" si="2"/>
        <v>0</v>
      </c>
      <c r="K19" s="8"/>
      <c r="L19" s="9"/>
      <c r="M19" s="9"/>
      <c r="N19" s="9"/>
      <c r="O19" s="9"/>
      <c r="P19" s="9"/>
      <c r="Q19" s="9"/>
      <c r="R19" s="9"/>
      <c r="S19" s="9"/>
    </row>
    <row r="20" spans="1:19" ht="15.75" thickBot="1" x14ac:dyDescent="0.3">
      <c r="A20" s="23" t="str">
        <f>CONCATENATE("Celkem ",A12)</f>
        <v>Celkem TJ Odry</v>
      </c>
      <c r="B20" s="24"/>
      <c r="C20" s="24"/>
      <c r="D20" s="24">
        <f>SUM(D14:D16)</f>
        <v>11.4</v>
      </c>
      <c r="E20" s="24">
        <f t="shared" ref="E20:G20" si="4">SUM(E14:E16)</f>
        <v>10.9</v>
      </c>
      <c r="F20" s="24">
        <f t="shared" si="4"/>
        <v>12.2</v>
      </c>
      <c r="G20" s="24">
        <f t="shared" si="4"/>
        <v>13.5</v>
      </c>
      <c r="H20" s="25">
        <f>SUM(D20:G20)</f>
        <v>48</v>
      </c>
      <c r="K20" s="8"/>
      <c r="L20" s="9"/>
      <c r="M20" s="9"/>
      <c r="N20" s="9"/>
      <c r="O20" s="9"/>
      <c r="P20" s="9"/>
      <c r="Q20" s="9"/>
      <c r="R20" s="9"/>
      <c r="S20" s="9"/>
    </row>
    <row r="21" spans="1:19" x14ac:dyDescent="0.25">
      <c r="A21" s="3"/>
      <c r="B21" s="1"/>
      <c r="C21" s="1"/>
      <c r="D21" s="1"/>
      <c r="E21" s="1"/>
      <c r="F21" s="1"/>
      <c r="G21" s="1"/>
      <c r="H21" s="4"/>
      <c r="K21" s="8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11"/>
      <c r="K22" s="8"/>
      <c r="L22" s="9"/>
      <c r="M22" s="9"/>
      <c r="N22" s="9"/>
      <c r="O22" s="9"/>
      <c r="P22" s="9"/>
      <c r="Q22" s="9"/>
      <c r="R22" s="9"/>
      <c r="S22" s="9"/>
    </row>
    <row r="23" spans="1:19" ht="15.75" thickBot="1" x14ac:dyDescent="0.3">
      <c r="A23" s="7" t="s">
        <v>0</v>
      </c>
      <c r="B23" s="7" t="s">
        <v>3</v>
      </c>
      <c r="C23" s="7" t="s">
        <v>1</v>
      </c>
      <c r="D23" s="7" t="s">
        <v>4</v>
      </c>
      <c r="E23" s="7" t="s">
        <v>6</v>
      </c>
      <c r="F23" s="7" t="s">
        <v>5</v>
      </c>
      <c r="G23" s="7" t="s">
        <v>7</v>
      </c>
      <c r="H23" s="19" t="s">
        <v>2</v>
      </c>
      <c r="K23" s="8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10"/>
      <c r="B24" s="8">
        <f>$A$22</f>
        <v>0</v>
      </c>
      <c r="C24" s="12"/>
      <c r="D24" s="12"/>
      <c r="E24" s="12"/>
      <c r="F24" s="12"/>
      <c r="G24" s="17"/>
      <c r="H24" s="20">
        <f t="shared" ref="H24:H29" si="5">G24+F24+E24+D24</f>
        <v>0</v>
      </c>
      <c r="K24" s="8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10"/>
      <c r="B25" s="8">
        <f t="shared" ref="B25:B27" si="6">$A$22</f>
        <v>0</v>
      </c>
      <c r="C25" s="12"/>
      <c r="D25" s="12"/>
      <c r="E25" s="12"/>
      <c r="F25" s="12"/>
      <c r="G25" s="17"/>
      <c r="H25" s="21">
        <f t="shared" si="5"/>
        <v>0</v>
      </c>
      <c r="K25" s="8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10"/>
      <c r="B26" s="8">
        <f t="shared" si="6"/>
        <v>0</v>
      </c>
      <c r="C26" s="12"/>
      <c r="D26" s="12"/>
      <c r="E26" s="12"/>
      <c r="F26" s="12"/>
      <c r="G26" s="17"/>
      <c r="H26" s="21">
        <f t="shared" si="5"/>
        <v>0</v>
      </c>
      <c r="K26" s="8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A27" s="10"/>
      <c r="B27" s="8">
        <f t="shared" si="6"/>
        <v>0</v>
      </c>
      <c r="C27" s="12"/>
      <c r="D27" s="12"/>
      <c r="E27" s="12"/>
      <c r="F27" s="12"/>
      <c r="G27" s="17"/>
      <c r="H27" s="21">
        <f t="shared" si="5"/>
        <v>0</v>
      </c>
      <c r="K27" s="8"/>
      <c r="L27" s="9"/>
      <c r="M27" s="9"/>
      <c r="N27" s="9"/>
      <c r="O27" s="9"/>
      <c r="P27" s="9"/>
      <c r="Q27" s="9"/>
      <c r="R27" s="9"/>
      <c r="S27" s="9"/>
    </row>
    <row r="28" spans="1:19" x14ac:dyDescent="0.25">
      <c r="A28" s="10"/>
      <c r="B28" s="8"/>
      <c r="C28" s="12"/>
      <c r="D28" s="12"/>
      <c r="E28" s="12"/>
      <c r="F28" s="12"/>
      <c r="G28" s="17"/>
      <c r="H28" s="21">
        <f t="shared" si="5"/>
        <v>0</v>
      </c>
      <c r="K28" s="8"/>
      <c r="L28" s="9"/>
      <c r="M28" s="9"/>
      <c r="N28" s="9"/>
      <c r="O28" s="9"/>
      <c r="P28" s="9"/>
      <c r="Q28" s="9"/>
      <c r="R28" s="9"/>
      <c r="S28" s="9"/>
    </row>
    <row r="29" spans="1:19" ht="15.75" thickBot="1" x14ac:dyDescent="0.3">
      <c r="A29" s="15"/>
      <c r="B29" s="8"/>
      <c r="C29" s="16"/>
      <c r="D29" s="16"/>
      <c r="E29" s="16"/>
      <c r="F29" s="16"/>
      <c r="G29" s="18"/>
      <c r="H29" s="22">
        <f t="shared" si="5"/>
        <v>0</v>
      </c>
      <c r="K29" s="8"/>
      <c r="L29" s="9"/>
      <c r="M29" s="9"/>
      <c r="N29" s="9"/>
      <c r="O29" s="9"/>
      <c r="P29" s="9"/>
      <c r="Q29" s="9"/>
      <c r="R29" s="9"/>
      <c r="S29" s="9"/>
    </row>
    <row r="30" spans="1:19" ht="15.75" thickBot="1" x14ac:dyDescent="0.3">
      <c r="A30" s="23" t="str">
        <f>CONCATENATE("Celkem ",A22)</f>
        <v xml:space="preserve">Celkem </v>
      </c>
      <c r="B30" s="24"/>
      <c r="C30" s="24"/>
      <c r="D30" s="24">
        <f>D25+D26+D27</f>
        <v>0</v>
      </c>
      <c r="E30" s="24">
        <f t="shared" ref="E30:G30" si="7">E25+E26+E27</f>
        <v>0</v>
      </c>
      <c r="F30" s="24">
        <f t="shared" si="7"/>
        <v>0</v>
      </c>
      <c r="G30" s="24">
        <f t="shared" si="7"/>
        <v>0</v>
      </c>
      <c r="H30" s="25">
        <f>SUM(D30:G31)</f>
        <v>0</v>
      </c>
    </row>
    <row r="32" spans="1:19" x14ac:dyDescent="0.25">
      <c r="A32" s="11"/>
    </row>
    <row r="33" spans="1:8" ht="15.75" thickBot="1" x14ac:dyDescent="0.3">
      <c r="A33" s="7" t="s">
        <v>0</v>
      </c>
      <c r="B33" s="7" t="s">
        <v>3</v>
      </c>
      <c r="C33" s="7" t="s">
        <v>1</v>
      </c>
      <c r="D33" s="7" t="s">
        <v>4</v>
      </c>
      <c r="E33" s="7" t="s">
        <v>6</v>
      </c>
      <c r="F33" s="7" t="s">
        <v>5</v>
      </c>
      <c r="G33" s="7" t="s">
        <v>7</v>
      </c>
      <c r="H33" s="19" t="s">
        <v>2</v>
      </c>
    </row>
    <row r="34" spans="1:8" x14ac:dyDescent="0.25">
      <c r="A34" s="10"/>
      <c r="B34" s="8">
        <f>$A$32</f>
        <v>0</v>
      </c>
      <c r="C34" s="12"/>
      <c r="D34" s="12"/>
      <c r="E34" s="12"/>
      <c r="F34" s="12"/>
      <c r="G34" s="17"/>
      <c r="H34" s="20">
        <f t="shared" ref="H34:H39" si="8">G34+F34+E34+D34</f>
        <v>0</v>
      </c>
    </row>
    <row r="35" spans="1:8" x14ac:dyDescent="0.25">
      <c r="A35" s="10"/>
      <c r="B35" s="8">
        <f t="shared" ref="B35:B39" si="9">$A$32</f>
        <v>0</v>
      </c>
      <c r="C35" s="12"/>
      <c r="D35" s="12"/>
      <c r="E35" s="12"/>
      <c r="F35" s="12"/>
      <c r="G35" s="17"/>
      <c r="H35" s="21">
        <f t="shared" si="8"/>
        <v>0</v>
      </c>
    </row>
    <row r="36" spans="1:8" x14ac:dyDescent="0.25">
      <c r="A36" s="10"/>
      <c r="B36" s="8">
        <f t="shared" si="9"/>
        <v>0</v>
      </c>
      <c r="C36" s="12"/>
      <c r="D36" s="12"/>
      <c r="E36" s="12"/>
      <c r="F36" s="12"/>
      <c r="G36" s="17"/>
      <c r="H36" s="21">
        <f t="shared" si="8"/>
        <v>0</v>
      </c>
    </row>
    <row r="37" spans="1:8" x14ac:dyDescent="0.25">
      <c r="A37" s="10"/>
      <c r="B37" s="8">
        <f t="shared" si="9"/>
        <v>0</v>
      </c>
      <c r="C37" s="12"/>
      <c r="D37" s="12"/>
      <c r="E37" s="12"/>
      <c r="F37" s="12"/>
      <c r="G37" s="17"/>
      <c r="H37" s="21">
        <f t="shared" si="8"/>
        <v>0</v>
      </c>
    </row>
    <row r="38" spans="1:8" x14ac:dyDescent="0.25">
      <c r="A38" s="10"/>
      <c r="B38" s="8">
        <f t="shared" si="9"/>
        <v>0</v>
      </c>
      <c r="C38" s="12"/>
      <c r="D38" s="12"/>
      <c r="E38" s="12"/>
      <c r="F38" s="12"/>
      <c r="G38" s="17"/>
      <c r="H38" s="21">
        <f t="shared" si="8"/>
        <v>0</v>
      </c>
    </row>
    <row r="39" spans="1:8" ht="15.75" thickBot="1" x14ac:dyDescent="0.3">
      <c r="A39" s="15"/>
      <c r="B39" s="8">
        <f t="shared" si="9"/>
        <v>0</v>
      </c>
      <c r="C39" s="16"/>
      <c r="D39" s="16"/>
      <c r="E39" s="16"/>
      <c r="F39" s="16"/>
      <c r="G39" s="18"/>
      <c r="H39" s="22">
        <f t="shared" si="8"/>
        <v>0</v>
      </c>
    </row>
    <row r="40" spans="1:8" ht="15.75" thickBot="1" x14ac:dyDescent="0.3">
      <c r="A40" s="23" t="str">
        <f>CONCATENATE("Celkem ",A32)</f>
        <v xml:space="preserve">Celkem </v>
      </c>
      <c r="B40" s="24"/>
      <c r="C40" s="24"/>
      <c r="D40" s="24">
        <f>D34+D36+D37</f>
        <v>0</v>
      </c>
      <c r="E40" s="24">
        <f>E35+E36+E37</f>
        <v>0</v>
      </c>
      <c r="F40" s="24">
        <f>F34+F36+F37</f>
        <v>0</v>
      </c>
      <c r="G40" s="24">
        <f>G35+G36+G37</f>
        <v>0</v>
      </c>
      <c r="H40" s="25">
        <f>SUM(D40:G41)</f>
        <v>0</v>
      </c>
    </row>
    <row r="42" spans="1:8" x14ac:dyDescent="0.25">
      <c r="A42" s="11"/>
    </row>
    <row r="43" spans="1:8" ht="15.75" thickBot="1" x14ac:dyDescent="0.3">
      <c r="A43" s="7" t="s">
        <v>0</v>
      </c>
      <c r="B43" s="7" t="s">
        <v>3</v>
      </c>
      <c r="C43" s="7" t="s">
        <v>1</v>
      </c>
      <c r="D43" s="7" t="s">
        <v>4</v>
      </c>
      <c r="E43" s="7" t="s">
        <v>6</v>
      </c>
      <c r="F43" s="7" t="s">
        <v>5</v>
      </c>
      <c r="G43" s="7" t="s">
        <v>7</v>
      </c>
      <c r="H43" s="19" t="s">
        <v>2</v>
      </c>
    </row>
    <row r="44" spans="1:8" x14ac:dyDescent="0.25">
      <c r="A44" s="10"/>
      <c r="B44" s="8">
        <f>$A$42</f>
        <v>0</v>
      </c>
      <c r="C44" s="12"/>
      <c r="D44" s="12"/>
      <c r="E44" s="12"/>
      <c r="F44" s="12"/>
      <c r="G44" s="17"/>
      <c r="H44" s="20">
        <f t="shared" ref="H44:H49" si="10">G44+F44+E44+D44</f>
        <v>0</v>
      </c>
    </row>
    <row r="45" spans="1:8" x14ac:dyDescent="0.25">
      <c r="A45" s="10"/>
      <c r="B45" s="8"/>
      <c r="C45" s="12"/>
      <c r="D45" s="12"/>
      <c r="E45" s="12"/>
      <c r="F45" s="12"/>
      <c r="G45" s="17"/>
      <c r="H45" s="21">
        <f t="shared" si="10"/>
        <v>0</v>
      </c>
    </row>
    <row r="46" spans="1:8" x14ac:dyDescent="0.25">
      <c r="A46" s="10"/>
      <c r="B46" s="8"/>
      <c r="C46" s="12"/>
      <c r="D46" s="12"/>
      <c r="E46" s="12"/>
      <c r="F46" s="12"/>
      <c r="G46" s="17"/>
      <c r="H46" s="21">
        <f t="shared" si="10"/>
        <v>0</v>
      </c>
    </row>
    <row r="47" spans="1:8" x14ac:dyDescent="0.25">
      <c r="A47" s="10"/>
      <c r="B47" s="8"/>
      <c r="C47" s="12"/>
      <c r="D47" s="12"/>
      <c r="E47" s="12"/>
      <c r="F47" s="12"/>
      <c r="G47" s="17"/>
      <c r="H47" s="21">
        <f t="shared" si="10"/>
        <v>0</v>
      </c>
    </row>
    <row r="48" spans="1:8" x14ac:dyDescent="0.25">
      <c r="A48" s="10"/>
      <c r="B48" s="8"/>
      <c r="C48" s="12"/>
      <c r="D48" s="12"/>
      <c r="E48" s="12"/>
      <c r="F48" s="12"/>
      <c r="G48" s="17"/>
      <c r="H48" s="21">
        <f t="shared" si="10"/>
        <v>0</v>
      </c>
    </row>
    <row r="49" spans="1:8" ht="15.75" thickBot="1" x14ac:dyDescent="0.3">
      <c r="A49" s="15"/>
      <c r="B49" s="8"/>
      <c r="C49" s="16"/>
      <c r="D49" s="16"/>
      <c r="E49" s="16"/>
      <c r="F49" s="16"/>
      <c r="G49" s="18"/>
      <c r="H49" s="22">
        <f t="shared" si="10"/>
        <v>0</v>
      </c>
    </row>
    <row r="50" spans="1:8" ht="15.75" thickBot="1" x14ac:dyDescent="0.3">
      <c r="A50" s="23" t="str">
        <f>CONCATENATE("Celkem ",A42)</f>
        <v xml:space="preserve">Celkem </v>
      </c>
      <c r="B50" s="24"/>
      <c r="C50" s="24"/>
      <c r="D50" s="24">
        <f>SUM(D44:D46)</f>
        <v>0</v>
      </c>
      <c r="E50" s="24">
        <f t="shared" ref="E50:G50" si="11">SUM(E44:E46)</f>
        <v>0</v>
      </c>
      <c r="F50" s="24">
        <f t="shared" si="11"/>
        <v>0</v>
      </c>
      <c r="G50" s="24">
        <f t="shared" si="11"/>
        <v>0</v>
      </c>
      <c r="H50" s="25">
        <f>SUM(D50:G51)</f>
        <v>0</v>
      </c>
    </row>
  </sheetData>
  <sortState xmlns:xlrd2="http://schemas.microsoft.com/office/spreadsheetml/2017/richdata2" ref="K4:S7">
    <sortCondition ref="S4:S7"/>
  </sortState>
  <pageMargins left="0.11811023622047245" right="0.11811023622047245" top="0.78740157480314965" bottom="0.78740157480314965" header="0.31496062992125984" footer="0.31496062992125984"/>
  <pageSetup paperSize="9" scale="54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5636-B3E3-4417-BB7E-213909F16761}">
  <sheetPr codeName="List8">
    <pageSetUpPr fitToPage="1"/>
  </sheetPr>
  <dimension ref="A1:W39"/>
  <sheetViews>
    <sheetView zoomScaleNormal="100" workbookViewId="0">
      <selection activeCell="K1" sqref="K1:W6"/>
    </sheetView>
  </sheetViews>
  <sheetFormatPr defaultRowHeight="15" x14ac:dyDescent="0.25"/>
  <cols>
    <col min="1" max="1" width="21.42578125" bestFit="1" customWidth="1"/>
    <col min="2" max="2" width="18.5703125" customWidth="1"/>
    <col min="3" max="3" width="6.85546875" bestFit="1" customWidth="1"/>
    <col min="4" max="4" width="8" customWidth="1"/>
    <col min="5" max="5" width="8" bestFit="1" customWidth="1"/>
    <col min="6" max="6" width="7.7109375" bestFit="1" customWidth="1"/>
    <col min="7" max="7" width="14.5703125" bestFit="1" customWidth="1"/>
    <col min="8" max="8" width="7.7109375" bestFit="1" customWidth="1"/>
    <col min="9" max="10" width="2.85546875" customWidth="1"/>
    <col min="11" max="11" width="18.140625" bestFit="1" customWidth="1"/>
    <col min="12" max="12" width="20.5703125" bestFit="1" customWidth="1"/>
    <col min="13" max="13" width="6.85546875" bestFit="1" customWidth="1"/>
    <col min="14" max="14" width="8" bestFit="1" customWidth="1"/>
    <col min="15" max="15" width="7" bestFit="1" customWidth="1"/>
    <col min="16" max="16" width="7.5703125" bestFit="1" customWidth="1"/>
    <col min="17" max="18" width="7.7109375" bestFit="1" customWidth="1"/>
    <col min="19" max="19" width="6.7109375" bestFit="1" customWidth="1"/>
    <col min="21" max="21" width="25.140625" bestFit="1" customWidth="1"/>
  </cols>
  <sheetData>
    <row r="1" spans="1:23" ht="18.75" x14ac:dyDescent="0.3">
      <c r="K1" s="31" t="s">
        <v>22</v>
      </c>
    </row>
    <row r="2" spans="1:23" x14ac:dyDescent="0.25">
      <c r="A2" s="11" t="s">
        <v>39</v>
      </c>
      <c r="K2" s="11" t="s">
        <v>9</v>
      </c>
      <c r="U2" s="11" t="s">
        <v>10</v>
      </c>
      <c r="V2" s="6"/>
      <c r="W2" s="5"/>
    </row>
    <row r="3" spans="1:23" ht="15.75" thickBot="1" x14ac:dyDescent="0.3">
      <c r="A3" s="7" t="s">
        <v>0</v>
      </c>
      <c r="B3" s="7" t="s">
        <v>3</v>
      </c>
      <c r="C3" s="7" t="s">
        <v>1</v>
      </c>
      <c r="D3" s="7" t="s">
        <v>4</v>
      </c>
      <c r="E3" s="7" t="s">
        <v>6</v>
      </c>
      <c r="F3" s="7" t="s">
        <v>5</v>
      </c>
      <c r="G3" s="7" t="s">
        <v>89</v>
      </c>
      <c r="H3" s="19" t="s">
        <v>2</v>
      </c>
      <c r="K3" s="7" t="s">
        <v>0</v>
      </c>
      <c r="L3" s="7" t="s">
        <v>3</v>
      </c>
      <c r="M3" s="7" t="s">
        <v>1</v>
      </c>
      <c r="N3" s="7" t="s">
        <v>4</v>
      </c>
      <c r="O3" s="7" t="s">
        <v>6</v>
      </c>
      <c r="P3" s="7" t="s">
        <v>5</v>
      </c>
      <c r="Q3" s="7" t="s">
        <v>7</v>
      </c>
      <c r="R3" s="7" t="s">
        <v>2</v>
      </c>
      <c r="S3" s="7" t="s">
        <v>8</v>
      </c>
      <c r="U3" s="7" t="s">
        <v>11</v>
      </c>
      <c r="V3" s="13" t="s">
        <v>12</v>
      </c>
      <c r="W3" s="13" t="s">
        <v>13</v>
      </c>
    </row>
    <row r="4" spans="1:23" x14ac:dyDescent="0.25">
      <c r="A4" s="9" t="s">
        <v>26</v>
      </c>
      <c r="B4" s="8" t="str">
        <f>$A$2</f>
        <v>TJ Odry</v>
      </c>
      <c r="C4" s="12"/>
      <c r="D4" s="12">
        <v>10.5</v>
      </c>
      <c r="E4" s="12">
        <v>11.1</v>
      </c>
      <c r="F4" s="12">
        <v>12.7</v>
      </c>
      <c r="G4" s="17">
        <v>13.2</v>
      </c>
      <c r="H4" s="20">
        <f>G4+F4+E4+D4</f>
        <v>47.5</v>
      </c>
      <c r="K4" s="9" t="s">
        <v>46</v>
      </c>
      <c r="L4" s="9" t="str">
        <f>VLOOKUP(K4,'Starší žákyně IV.'!$A$2:$H$30,2,0)</f>
        <v>TJ Odry</v>
      </c>
      <c r="M4" s="9">
        <f>VLOOKUP(K4,'Starší žákyně IV.'!$A$2:$H$30,3,0)</f>
        <v>0</v>
      </c>
      <c r="N4" s="9">
        <f>VLOOKUP(K4,'Starší žákyně IV.'!$A$2:$H$30,4,0)</f>
        <v>12.4</v>
      </c>
      <c r="O4" s="9">
        <f>VLOOKUP(K4,'Starší žákyně IV.'!$A$2:$H$30,5,0)</f>
        <v>13.2</v>
      </c>
      <c r="P4" s="9">
        <f>VLOOKUP(K4,'Starší žákyně IV.'!$A$2:$H$30,6,0)</f>
        <v>12.8</v>
      </c>
      <c r="Q4" s="9">
        <f>VLOOKUP(K4,'Starší žákyně IV.'!$A$2:$H$30,7,0)</f>
        <v>14.4</v>
      </c>
      <c r="R4" s="9">
        <f>Q4+P4+O4+N4</f>
        <v>52.800000000000004</v>
      </c>
      <c r="S4" s="9">
        <f>RANK(R4,$R$4:$R$12)</f>
        <v>1</v>
      </c>
      <c r="U4" s="10" t="s">
        <v>45</v>
      </c>
      <c r="V4" s="14">
        <f>VLOOKUP(U4,$A$4:$H$69,8,0)</f>
        <v>151.10000000000002</v>
      </c>
      <c r="W4" s="12">
        <f>RANK(V4,$V$4:$V$6)</f>
        <v>1</v>
      </c>
    </row>
    <row r="5" spans="1:23" x14ac:dyDescent="0.25">
      <c r="A5" s="9" t="s">
        <v>46</v>
      </c>
      <c r="B5" s="8" t="str">
        <f t="shared" ref="B5:B9" si="0">$A$2</f>
        <v>TJ Odry</v>
      </c>
      <c r="C5" s="12"/>
      <c r="D5" s="12">
        <v>12.4</v>
      </c>
      <c r="E5" s="12">
        <v>13.2</v>
      </c>
      <c r="F5" s="12">
        <v>12.8</v>
      </c>
      <c r="G5" s="17">
        <v>14.4</v>
      </c>
      <c r="H5" s="21">
        <f t="shared" ref="H5:H9" si="1">G5+F5+E5+D5</f>
        <v>52.800000000000004</v>
      </c>
      <c r="K5" s="9" t="s">
        <v>20</v>
      </c>
      <c r="L5" s="9" t="str">
        <f>VLOOKUP(K5,'Starší žákyně IV.'!$A$2:$H$30,2,0)</f>
        <v>TJ Odry</v>
      </c>
      <c r="M5" s="9">
        <f>VLOOKUP(K5,'Starší žákyně IV.'!$A$2:$H$30,3,0)</f>
        <v>0</v>
      </c>
      <c r="N5" s="9">
        <f>VLOOKUP(K5,'Starší žákyně IV.'!$A$2:$H$30,4,0)</f>
        <v>11.8</v>
      </c>
      <c r="O5" s="9">
        <f>VLOOKUP(K5,'Starší žákyně IV.'!$A$2:$H$30,5,0)</f>
        <v>12</v>
      </c>
      <c r="P5" s="9">
        <f>VLOOKUP(K5,'Starší žákyně IV.'!$A$2:$H$30,6,0)</f>
        <v>12.4</v>
      </c>
      <c r="Q5" s="9">
        <f>VLOOKUP(K5,'Starší žákyně IV.'!$A$2:$H$30,7,0)</f>
        <v>14.6</v>
      </c>
      <c r="R5" s="9">
        <f>Q5+P5+O5+N5</f>
        <v>50.8</v>
      </c>
      <c r="S5" s="9">
        <f>RANK(R5,$R$4:$R$12)</f>
        <v>2</v>
      </c>
      <c r="U5" s="10"/>
      <c r="V5" s="14"/>
      <c r="W5" s="12"/>
    </row>
    <row r="6" spans="1:23" x14ac:dyDescent="0.25">
      <c r="A6" s="9" t="s">
        <v>20</v>
      </c>
      <c r="B6" s="8" t="str">
        <f t="shared" si="0"/>
        <v>TJ Odry</v>
      </c>
      <c r="C6" s="12"/>
      <c r="D6" s="12">
        <v>11.8</v>
      </c>
      <c r="E6" s="12">
        <v>12</v>
      </c>
      <c r="F6" s="12">
        <v>12.4</v>
      </c>
      <c r="G6" s="17">
        <v>14.6</v>
      </c>
      <c r="H6" s="21">
        <f t="shared" si="1"/>
        <v>50.8</v>
      </c>
      <c r="K6" s="9" t="s">
        <v>26</v>
      </c>
      <c r="L6" s="9" t="str">
        <f>VLOOKUP(K6,'Starší žákyně IV.'!$A$2:$H$30,2,0)</f>
        <v>TJ Odry</v>
      </c>
      <c r="M6" s="9">
        <f>VLOOKUP(K6,'Starší žákyně IV.'!$A$2:$H$30,3,0)</f>
        <v>0</v>
      </c>
      <c r="N6" s="9">
        <f>VLOOKUP(K6,'Starší žákyně IV.'!$A$2:$H$30,4,0)</f>
        <v>10.5</v>
      </c>
      <c r="O6" s="9">
        <f>VLOOKUP(K6,'Starší žákyně IV.'!$A$2:$H$30,5,0)</f>
        <v>11.1</v>
      </c>
      <c r="P6" s="9">
        <f>VLOOKUP(K6,'Starší žákyně IV.'!$A$2:$H$30,6,0)</f>
        <v>12.7</v>
      </c>
      <c r="Q6" s="9">
        <f>VLOOKUP(K6,'Starší žákyně IV.'!$A$2:$H$30,7,0)</f>
        <v>13.2</v>
      </c>
      <c r="R6" s="9">
        <f>Q6+P6+O6+N6</f>
        <v>47.5</v>
      </c>
      <c r="S6" s="9">
        <f>RANK(R6,$R$4:$R$12)</f>
        <v>3</v>
      </c>
      <c r="U6" s="10"/>
      <c r="V6" s="14"/>
      <c r="W6" s="12"/>
    </row>
    <row r="7" spans="1:23" x14ac:dyDescent="0.25">
      <c r="A7" s="10"/>
      <c r="B7" s="8" t="str">
        <f t="shared" si="0"/>
        <v>TJ Odry</v>
      </c>
      <c r="C7" s="12"/>
      <c r="D7" s="12"/>
      <c r="E7" s="12"/>
      <c r="F7" s="12"/>
      <c r="G7" s="17"/>
      <c r="H7" s="21">
        <f t="shared" si="1"/>
        <v>0</v>
      </c>
      <c r="K7" s="10"/>
      <c r="L7" s="9"/>
      <c r="M7" s="9"/>
      <c r="N7" s="9"/>
      <c r="O7" s="9"/>
      <c r="P7" s="9"/>
      <c r="Q7" s="9"/>
      <c r="R7" s="9"/>
      <c r="S7" s="9"/>
    </row>
    <row r="8" spans="1:23" x14ac:dyDescent="0.25">
      <c r="A8" s="10"/>
      <c r="B8" s="8" t="str">
        <f t="shared" si="0"/>
        <v>TJ Odry</v>
      </c>
      <c r="C8" s="12"/>
      <c r="D8" s="12"/>
      <c r="E8" s="12"/>
      <c r="F8" s="12"/>
      <c r="G8" s="17"/>
      <c r="H8" s="21">
        <f t="shared" si="1"/>
        <v>0</v>
      </c>
      <c r="K8" s="9"/>
      <c r="L8" s="9"/>
      <c r="M8" s="9"/>
      <c r="N8" s="9"/>
      <c r="O8" s="9"/>
      <c r="P8" s="9"/>
      <c r="Q8" s="9"/>
      <c r="R8" s="9"/>
      <c r="S8" s="9"/>
    </row>
    <row r="9" spans="1:23" ht="15.75" thickBot="1" x14ac:dyDescent="0.3">
      <c r="A9" s="10"/>
      <c r="B9" s="26" t="str">
        <f t="shared" si="0"/>
        <v>TJ Odry</v>
      </c>
      <c r="C9" s="16"/>
      <c r="D9" s="16"/>
      <c r="E9" s="16"/>
      <c r="F9" s="16"/>
      <c r="G9" s="18"/>
      <c r="H9" s="22">
        <f t="shared" si="1"/>
        <v>0</v>
      </c>
      <c r="K9" s="10"/>
      <c r="L9" s="9"/>
      <c r="M9" s="9"/>
      <c r="N9" s="9"/>
      <c r="O9" s="9"/>
      <c r="P9" s="9"/>
      <c r="Q9" s="9"/>
      <c r="R9" s="9"/>
      <c r="S9" s="9"/>
    </row>
    <row r="10" spans="1:23" ht="15.75" thickBot="1" x14ac:dyDescent="0.3">
      <c r="A10" s="23" t="str">
        <f>CONCATENATE("Celkem ",A2)</f>
        <v>Celkem TJ Odry</v>
      </c>
      <c r="B10" s="24"/>
      <c r="C10" s="24"/>
      <c r="D10" s="24">
        <f>SUM(D4:D6)</f>
        <v>34.700000000000003</v>
      </c>
      <c r="E10" s="24">
        <f t="shared" ref="E10:G10" si="2">SUM(E4:E6)</f>
        <v>36.299999999999997</v>
      </c>
      <c r="F10" s="24">
        <f t="shared" si="2"/>
        <v>37.9</v>
      </c>
      <c r="G10" s="24">
        <f t="shared" si="2"/>
        <v>42.2</v>
      </c>
      <c r="H10" s="25">
        <f>SUM(D10:G10)</f>
        <v>151.10000000000002</v>
      </c>
      <c r="K10" s="8"/>
      <c r="L10" s="9"/>
      <c r="M10" s="9"/>
      <c r="N10" s="9"/>
      <c r="O10" s="9"/>
      <c r="P10" s="9"/>
      <c r="Q10" s="9"/>
      <c r="R10" s="9"/>
      <c r="S10" s="9"/>
    </row>
    <row r="11" spans="1:23" x14ac:dyDescent="0.25">
      <c r="A11" s="3"/>
      <c r="B11" s="1"/>
      <c r="C11" s="1"/>
      <c r="D11" s="1"/>
      <c r="E11" s="1"/>
      <c r="F11" s="1"/>
      <c r="G11" s="1"/>
      <c r="H11" s="1"/>
      <c r="K11" s="10"/>
      <c r="L11" s="9"/>
      <c r="M11" s="9"/>
      <c r="N11" s="9"/>
      <c r="O11" s="9"/>
      <c r="P11" s="9"/>
      <c r="Q11" s="9"/>
      <c r="R11" s="9"/>
      <c r="S11" s="9"/>
    </row>
    <row r="12" spans="1:23" x14ac:dyDescent="0.25">
      <c r="A12" s="11"/>
      <c r="K12" s="10"/>
      <c r="L12" s="9"/>
      <c r="M12" s="9"/>
      <c r="N12" s="9"/>
      <c r="O12" s="9"/>
      <c r="P12" s="9"/>
      <c r="Q12" s="9"/>
      <c r="R12" s="9"/>
      <c r="S12" s="9"/>
    </row>
    <row r="13" spans="1:23" x14ac:dyDescent="0.25">
      <c r="A13" s="7" t="s">
        <v>0</v>
      </c>
      <c r="B13" s="7" t="s">
        <v>3</v>
      </c>
      <c r="C13" s="7" t="s">
        <v>1</v>
      </c>
      <c r="D13" s="7" t="s">
        <v>4</v>
      </c>
      <c r="E13" s="7" t="s">
        <v>6</v>
      </c>
      <c r="F13" s="7" t="s">
        <v>5</v>
      </c>
      <c r="G13" s="7" t="s">
        <v>7</v>
      </c>
      <c r="H13" s="19" t="s">
        <v>2</v>
      </c>
    </row>
    <row r="14" spans="1:23" x14ac:dyDescent="0.25">
      <c r="A14" s="10"/>
      <c r="B14" s="8">
        <f t="shared" ref="B14:B16" si="3">$A$12</f>
        <v>0</v>
      </c>
      <c r="C14" s="12"/>
      <c r="D14" s="12"/>
      <c r="E14" s="12"/>
      <c r="F14" s="12"/>
      <c r="G14" s="17"/>
      <c r="H14" s="21">
        <f t="shared" ref="H14:H18" si="4">G14+F14+E14+D14</f>
        <v>0</v>
      </c>
    </row>
    <row r="15" spans="1:23" x14ac:dyDescent="0.25">
      <c r="A15" s="10"/>
      <c r="B15" s="8">
        <f t="shared" si="3"/>
        <v>0</v>
      </c>
      <c r="C15" s="12"/>
      <c r="D15" s="12"/>
      <c r="E15" s="12"/>
      <c r="F15" s="12"/>
      <c r="G15" s="17"/>
      <c r="H15" s="21">
        <f t="shared" si="4"/>
        <v>0</v>
      </c>
      <c r="K15" s="7"/>
      <c r="L15" s="7"/>
      <c r="M15" s="7"/>
      <c r="N15" s="7"/>
      <c r="O15" s="7"/>
      <c r="P15" s="7"/>
      <c r="Q15" s="7"/>
      <c r="R15" s="7"/>
      <c r="S15" s="7"/>
    </row>
    <row r="16" spans="1:23" x14ac:dyDescent="0.25">
      <c r="A16" s="10"/>
      <c r="B16" s="8">
        <f t="shared" si="3"/>
        <v>0</v>
      </c>
      <c r="C16" s="12"/>
      <c r="D16" s="12"/>
      <c r="E16" s="12"/>
      <c r="F16" s="12"/>
      <c r="G16" s="17"/>
      <c r="H16" s="21">
        <f t="shared" si="4"/>
        <v>0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10"/>
      <c r="B17" s="8"/>
      <c r="C17" s="12"/>
      <c r="D17" s="12"/>
      <c r="E17" s="12"/>
      <c r="F17" s="12"/>
      <c r="G17" s="17"/>
      <c r="H17" s="21">
        <f t="shared" si="4"/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19" ht="15.75" thickBot="1" x14ac:dyDescent="0.3">
      <c r="A18" s="15"/>
      <c r="B18" s="8"/>
      <c r="C18" s="16"/>
      <c r="D18" s="16"/>
      <c r="E18" s="16"/>
      <c r="F18" s="16"/>
      <c r="G18" s="18"/>
      <c r="H18" s="22">
        <f t="shared" si="4"/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19" ht="15.75" thickBot="1" x14ac:dyDescent="0.3">
      <c r="A19" s="23" t="str">
        <f>CONCATENATE("Celkem ",A12)</f>
        <v xml:space="preserve">Celkem </v>
      </c>
      <c r="B19" s="24"/>
      <c r="C19" s="24"/>
      <c r="D19" s="24">
        <f>SUM(D14:D16)</f>
        <v>0</v>
      </c>
      <c r="E19" s="24">
        <f t="shared" ref="E19:G19" si="5">SUM(E14:E16)</f>
        <v>0</v>
      </c>
      <c r="F19" s="24">
        <f t="shared" si="5"/>
        <v>0</v>
      </c>
      <c r="G19" s="24">
        <f t="shared" si="5"/>
        <v>0</v>
      </c>
      <c r="H19" s="25">
        <f>SUM(D19:G19)</f>
        <v>0</v>
      </c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5">
      <c r="A20" s="3"/>
      <c r="B20" s="1"/>
      <c r="C20" s="1"/>
      <c r="D20" s="1"/>
      <c r="E20" s="1"/>
      <c r="F20" s="1"/>
      <c r="G20" s="1"/>
      <c r="H20" s="4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5">
      <c r="A21" s="11"/>
      <c r="K21" s="9"/>
      <c r="L21" s="9"/>
      <c r="M21" s="9"/>
      <c r="N21" s="9"/>
      <c r="O21" s="9"/>
      <c r="P21" s="9"/>
      <c r="Q21" s="9"/>
      <c r="R21" s="9"/>
      <c r="S21" s="9"/>
    </row>
    <row r="22" spans="1:19" ht="15.75" thickBot="1" x14ac:dyDescent="0.3">
      <c r="A22" s="7" t="s">
        <v>0</v>
      </c>
      <c r="B22" s="7" t="s">
        <v>3</v>
      </c>
      <c r="C22" s="7" t="s">
        <v>1</v>
      </c>
      <c r="D22" s="7" t="s">
        <v>4</v>
      </c>
      <c r="E22" s="7" t="s">
        <v>6</v>
      </c>
      <c r="F22" s="7" t="s">
        <v>5</v>
      </c>
      <c r="G22" s="7" t="s">
        <v>7</v>
      </c>
      <c r="H22" s="19" t="s">
        <v>2</v>
      </c>
    </row>
    <row r="23" spans="1:19" x14ac:dyDescent="0.25">
      <c r="A23" s="10"/>
      <c r="B23" s="8">
        <f>$A$21</f>
        <v>0</v>
      </c>
      <c r="C23" s="12"/>
      <c r="D23" s="12"/>
      <c r="E23" s="12"/>
      <c r="F23" s="12"/>
      <c r="G23" s="17"/>
      <c r="H23" s="20">
        <f t="shared" ref="H23:H28" si="6">G23+F23+E23+D23</f>
        <v>0</v>
      </c>
    </row>
    <row r="24" spans="1:19" x14ac:dyDescent="0.25">
      <c r="A24" s="10"/>
      <c r="B24" s="8">
        <f t="shared" ref="B24:B28" si="7">$A$21</f>
        <v>0</v>
      </c>
      <c r="C24" s="12"/>
      <c r="D24" s="12"/>
      <c r="E24" s="12"/>
      <c r="F24" s="12"/>
      <c r="G24" s="17"/>
      <c r="H24" s="21">
        <f t="shared" si="6"/>
        <v>0</v>
      </c>
    </row>
    <row r="25" spans="1:19" x14ac:dyDescent="0.25">
      <c r="A25" s="10"/>
      <c r="B25" s="8">
        <f t="shared" si="7"/>
        <v>0</v>
      </c>
      <c r="C25" s="12"/>
      <c r="D25" s="12"/>
      <c r="E25" s="12"/>
      <c r="F25" s="12"/>
      <c r="G25" s="17"/>
      <c r="H25" s="21">
        <f t="shared" si="6"/>
        <v>0</v>
      </c>
    </row>
    <row r="26" spans="1:19" x14ac:dyDescent="0.25">
      <c r="A26" s="10"/>
      <c r="B26" s="8">
        <f t="shared" si="7"/>
        <v>0</v>
      </c>
      <c r="C26" s="12"/>
      <c r="D26" s="12"/>
      <c r="E26" s="12"/>
      <c r="F26" s="12"/>
      <c r="G26" s="17"/>
      <c r="H26" s="21">
        <f t="shared" si="6"/>
        <v>0</v>
      </c>
    </row>
    <row r="27" spans="1:19" x14ac:dyDescent="0.25">
      <c r="A27" s="10"/>
      <c r="B27" s="8">
        <f t="shared" si="7"/>
        <v>0</v>
      </c>
      <c r="C27" s="12"/>
      <c r="D27" s="12"/>
      <c r="E27" s="12"/>
      <c r="F27" s="12"/>
      <c r="G27" s="17"/>
      <c r="H27" s="21">
        <f t="shared" si="6"/>
        <v>0</v>
      </c>
    </row>
    <row r="28" spans="1:19" ht="15.75" thickBot="1" x14ac:dyDescent="0.3">
      <c r="A28" s="15"/>
      <c r="B28" s="8">
        <f t="shared" si="7"/>
        <v>0</v>
      </c>
      <c r="C28" s="16"/>
      <c r="D28" s="16"/>
      <c r="E28" s="16"/>
      <c r="F28" s="16"/>
      <c r="G28" s="18"/>
      <c r="H28" s="22">
        <f t="shared" si="6"/>
        <v>0</v>
      </c>
    </row>
    <row r="29" spans="1:19" ht="15.75" thickBot="1" x14ac:dyDescent="0.3">
      <c r="A29" s="23" t="str">
        <f>CONCATENATE("Celkem ",A21)</f>
        <v xml:space="preserve">Celkem </v>
      </c>
      <c r="B29" s="24"/>
      <c r="C29" s="24"/>
      <c r="D29" s="24">
        <f>SUM(D23:D25)</f>
        <v>0</v>
      </c>
      <c r="E29" s="24">
        <f t="shared" ref="E29:G29" si="8">SUM(E23:E25)</f>
        <v>0</v>
      </c>
      <c r="F29" s="24">
        <f t="shared" si="8"/>
        <v>0</v>
      </c>
      <c r="G29" s="24">
        <f t="shared" si="8"/>
        <v>0</v>
      </c>
      <c r="H29" s="25">
        <f>SUM(D29:G29)</f>
        <v>0</v>
      </c>
    </row>
    <row r="31" spans="1:19" x14ac:dyDescent="0.25">
      <c r="A31" s="11"/>
    </row>
    <row r="32" spans="1:19" ht="15.75" thickBot="1" x14ac:dyDescent="0.3">
      <c r="A32" s="7" t="s">
        <v>0</v>
      </c>
      <c r="B32" s="7" t="s">
        <v>3</v>
      </c>
      <c r="C32" s="7" t="s">
        <v>1</v>
      </c>
      <c r="D32" s="7" t="s">
        <v>4</v>
      </c>
      <c r="E32" s="7" t="s">
        <v>6</v>
      </c>
      <c r="F32" s="7" t="s">
        <v>5</v>
      </c>
      <c r="G32" s="7" t="s">
        <v>7</v>
      </c>
      <c r="H32" s="19" t="s">
        <v>2</v>
      </c>
    </row>
    <row r="33" spans="1:8" x14ac:dyDescent="0.25">
      <c r="A33" s="10"/>
      <c r="B33" s="8">
        <f>$A$31</f>
        <v>0</v>
      </c>
      <c r="C33" s="12"/>
      <c r="D33" s="12"/>
      <c r="E33" s="12"/>
      <c r="F33" s="12"/>
      <c r="G33" s="17"/>
      <c r="H33" s="20">
        <f t="shared" ref="H33:H38" si="9">G33+F33+E33+D33</f>
        <v>0</v>
      </c>
    </row>
    <row r="34" spans="1:8" x14ac:dyDescent="0.25">
      <c r="A34" s="10"/>
      <c r="B34" s="8">
        <f t="shared" ref="B34:B38" si="10">$A$31</f>
        <v>0</v>
      </c>
      <c r="C34" s="12"/>
      <c r="D34" s="12"/>
      <c r="E34" s="12"/>
      <c r="F34" s="12"/>
      <c r="G34" s="17"/>
      <c r="H34" s="21">
        <f t="shared" si="9"/>
        <v>0</v>
      </c>
    </row>
    <row r="35" spans="1:8" x14ac:dyDescent="0.25">
      <c r="A35" s="10"/>
      <c r="B35" s="8">
        <f t="shared" si="10"/>
        <v>0</v>
      </c>
      <c r="C35" s="12"/>
      <c r="D35" s="12"/>
      <c r="E35" s="12"/>
      <c r="F35" s="12"/>
      <c r="G35" s="17"/>
      <c r="H35" s="21">
        <f t="shared" si="9"/>
        <v>0</v>
      </c>
    </row>
    <row r="36" spans="1:8" x14ac:dyDescent="0.25">
      <c r="A36" s="10"/>
      <c r="B36" s="8">
        <f t="shared" si="10"/>
        <v>0</v>
      </c>
      <c r="C36" s="12"/>
      <c r="D36" s="12"/>
      <c r="E36" s="12"/>
      <c r="F36" s="12"/>
      <c r="G36" s="17"/>
      <c r="H36" s="21">
        <f t="shared" si="9"/>
        <v>0</v>
      </c>
    </row>
    <row r="37" spans="1:8" x14ac:dyDescent="0.25">
      <c r="A37" s="10"/>
      <c r="B37" s="8">
        <f t="shared" si="10"/>
        <v>0</v>
      </c>
      <c r="C37" s="12"/>
      <c r="D37" s="12"/>
      <c r="E37" s="12"/>
      <c r="F37" s="12"/>
      <c r="G37" s="17"/>
      <c r="H37" s="21">
        <f t="shared" si="9"/>
        <v>0</v>
      </c>
    </row>
    <row r="38" spans="1:8" ht="15.75" thickBot="1" x14ac:dyDescent="0.3">
      <c r="A38" s="15"/>
      <c r="B38" s="8">
        <f t="shared" si="10"/>
        <v>0</v>
      </c>
      <c r="C38" s="16"/>
      <c r="D38" s="16"/>
      <c r="E38" s="16"/>
      <c r="F38" s="16"/>
      <c r="G38" s="18"/>
      <c r="H38" s="22">
        <f t="shared" si="9"/>
        <v>0</v>
      </c>
    </row>
    <row r="39" spans="1:8" ht="15.75" thickBot="1" x14ac:dyDescent="0.3">
      <c r="A39" s="23" t="str">
        <f>CONCATENATE("Celkem ",A31)</f>
        <v xml:space="preserve">Celkem </v>
      </c>
      <c r="B39" s="24"/>
      <c r="C39" s="24"/>
      <c r="D39" s="24"/>
      <c r="E39" s="24"/>
      <c r="F39" s="24"/>
      <c r="G39" s="24"/>
      <c r="H39" s="25">
        <f>SUM(H33:H38)</f>
        <v>0</v>
      </c>
    </row>
  </sheetData>
  <sortState xmlns:xlrd2="http://schemas.microsoft.com/office/spreadsheetml/2017/richdata2" ref="K4:S6">
    <sortCondition ref="S4:S6"/>
  </sortState>
  <pageMargins left="0.31496062992125984" right="0.31496062992125984" top="0.78740157480314965" bottom="0.78740157480314965" header="0.31496062992125984" footer="0.31496062992125984"/>
  <pageSetup paperSize="9" scale="58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FDD6-0990-42F6-A6CA-3A610B6041B6}">
  <sheetPr codeName="List9">
    <pageSetUpPr fitToPage="1"/>
  </sheetPr>
  <dimension ref="A1:X29"/>
  <sheetViews>
    <sheetView workbookViewId="0">
      <selection activeCell="K1" sqref="K1:Y7"/>
    </sheetView>
  </sheetViews>
  <sheetFormatPr defaultRowHeight="15" x14ac:dyDescent="0.25"/>
  <cols>
    <col min="1" max="1" width="21.42578125" bestFit="1" customWidth="1"/>
    <col min="2" max="2" width="18.5703125" customWidth="1"/>
    <col min="3" max="3" width="6.85546875" bestFit="1" customWidth="1"/>
    <col min="4" max="4" width="7" bestFit="1" customWidth="1"/>
    <col min="5" max="5" width="8" bestFit="1" customWidth="1"/>
    <col min="6" max="6" width="7.7109375" bestFit="1" customWidth="1"/>
    <col min="7" max="7" width="14.5703125" bestFit="1" customWidth="1"/>
    <col min="8" max="8" width="7.7109375" bestFit="1" customWidth="1"/>
    <col min="9" max="10" width="3" customWidth="1"/>
    <col min="11" max="11" width="18.140625" bestFit="1" customWidth="1"/>
    <col min="12" max="12" width="20.5703125" bestFit="1" customWidth="1"/>
    <col min="13" max="13" width="6.85546875" bestFit="1" customWidth="1"/>
    <col min="14" max="14" width="8" bestFit="1" customWidth="1"/>
    <col min="15" max="15" width="7" bestFit="1" customWidth="1"/>
    <col min="16" max="16" width="7.5703125" bestFit="1" customWidth="1"/>
    <col min="17" max="18" width="7.7109375" bestFit="1" customWidth="1"/>
    <col min="19" max="19" width="6.7109375" bestFit="1" customWidth="1"/>
    <col min="21" max="21" width="25.140625" bestFit="1" customWidth="1"/>
  </cols>
  <sheetData>
    <row r="1" spans="1:24" ht="18.75" x14ac:dyDescent="0.3">
      <c r="K1" s="31" t="s">
        <v>59</v>
      </c>
    </row>
    <row r="2" spans="1:24" x14ac:dyDescent="0.25">
      <c r="A2" s="11" t="s">
        <v>39</v>
      </c>
      <c r="K2" s="11" t="s">
        <v>9</v>
      </c>
      <c r="U2" s="11" t="s">
        <v>10</v>
      </c>
      <c r="V2" s="6"/>
      <c r="W2" s="5"/>
    </row>
    <row r="3" spans="1:24" ht="15.75" thickBot="1" x14ac:dyDescent="0.3">
      <c r="A3" s="7" t="s">
        <v>0</v>
      </c>
      <c r="B3" s="7" t="s">
        <v>3</v>
      </c>
      <c r="C3" s="7" t="s">
        <v>1</v>
      </c>
      <c r="D3" s="7" t="s">
        <v>4</v>
      </c>
      <c r="E3" s="7" t="s">
        <v>6</v>
      </c>
      <c r="F3" s="7" t="s">
        <v>5</v>
      </c>
      <c r="G3" s="7" t="s">
        <v>7</v>
      </c>
      <c r="H3" s="19" t="s">
        <v>2</v>
      </c>
      <c r="K3" s="7" t="s">
        <v>0</v>
      </c>
      <c r="L3" s="7" t="s">
        <v>3</v>
      </c>
      <c r="M3" s="7" t="s">
        <v>1</v>
      </c>
      <c r="N3" s="7" t="s">
        <v>4</v>
      </c>
      <c r="O3" s="7" t="s">
        <v>6</v>
      </c>
      <c r="P3" s="7" t="s">
        <v>5</v>
      </c>
      <c r="Q3" s="7" t="s">
        <v>7</v>
      </c>
      <c r="R3" s="7" t="s">
        <v>2</v>
      </c>
      <c r="S3" s="7" t="s">
        <v>8</v>
      </c>
      <c r="U3" s="7" t="s">
        <v>11</v>
      </c>
      <c r="V3" s="13" t="s">
        <v>12</v>
      </c>
      <c r="W3" s="13" t="s">
        <v>13</v>
      </c>
    </row>
    <row r="4" spans="1:24" x14ac:dyDescent="0.25">
      <c r="A4" s="9" t="s">
        <v>83</v>
      </c>
      <c r="B4" s="8" t="str">
        <f>$A$2</f>
        <v>TJ Odry</v>
      </c>
      <c r="C4" s="12"/>
      <c r="D4" s="12">
        <v>11.4</v>
      </c>
      <c r="E4" s="12">
        <v>11</v>
      </c>
      <c r="F4" s="12">
        <v>11.7</v>
      </c>
      <c r="G4" s="17"/>
      <c r="H4" s="20">
        <f>G4+F4+E4+D4</f>
        <v>34.1</v>
      </c>
      <c r="K4" s="9" t="s">
        <v>27</v>
      </c>
      <c r="L4" s="9" t="str">
        <f>VLOOKUP(K4,Dorostenky!$A$2:$H$30,2,0)</f>
        <v>TJ Odry</v>
      </c>
      <c r="M4" s="9">
        <f>VLOOKUP(K4,Dorostenky!$A$2:$H$30,3,0)</f>
        <v>0</v>
      </c>
      <c r="N4" s="9">
        <f>VLOOKUP(K4,Dorostenky!$A$2:$H$30,4,0)</f>
        <v>12.5</v>
      </c>
      <c r="O4" s="9">
        <f>VLOOKUP(K4,Dorostenky!$A$2:$H$30,5,0)</f>
        <v>12.4</v>
      </c>
      <c r="P4" s="9">
        <f>VLOOKUP(K4,Dorostenky!$A$2:$H$30,6,0)</f>
        <v>12.8</v>
      </c>
      <c r="Q4" s="9">
        <f>VLOOKUP(K4,Dorostenky!$A$2:$H$30,7,0)</f>
        <v>15.1</v>
      </c>
      <c r="R4" s="9">
        <f>Q4+P4+O4+N4</f>
        <v>52.8</v>
      </c>
      <c r="S4" s="9">
        <f>RANK(R4,$R$4:$R$12)</f>
        <v>1</v>
      </c>
      <c r="U4" s="10" t="s">
        <v>45</v>
      </c>
      <c r="V4" s="14">
        <f>VLOOKUP(U4,$A$4:$H$69,8,0)</f>
        <v>86.9</v>
      </c>
      <c r="W4" s="12">
        <f>RANK(V4,$V$4:$V$6)</f>
        <v>1</v>
      </c>
      <c r="X4" t="s">
        <v>94</v>
      </c>
    </row>
    <row r="5" spans="1:24" ht="15.75" thickBot="1" x14ac:dyDescent="0.3">
      <c r="A5" s="9" t="s">
        <v>27</v>
      </c>
      <c r="B5" s="8" t="str">
        <f t="shared" ref="B5:B9" si="0">$A$2</f>
        <v>TJ Odry</v>
      </c>
      <c r="C5" s="12"/>
      <c r="D5" s="12">
        <v>12.5</v>
      </c>
      <c r="E5" s="12">
        <v>12.4</v>
      </c>
      <c r="F5" s="12">
        <v>12.8</v>
      </c>
      <c r="G5" s="17">
        <v>15.1</v>
      </c>
      <c r="H5" s="21">
        <f t="shared" ref="H5:H9" si="1">G5+F5+E5+D5</f>
        <v>52.8</v>
      </c>
      <c r="K5" s="9" t="s">
        <v>83</v>
      </c>
      <c r="L5" s="9" t="str">
        <f>VLOOKUP(K5,Dorostenky!$A$2:$H$30,2,0)</f>
        <v>TJ Odry</v>
      </c>
      <c r="M5" s="9">
        <f>VLOOKUP(K5,Dorostenky!$A$2:$H$30,3,0)</f>
        <v>0</v>
      </c>
      <c r="N5" s="9">
        <f>VLOOKUP(K5,Dorostenky!$A$2:$H$30,4,0)</f>
        <v>11.4</v>
      </c>
      <c r="O5" s="9">
        <f>VLOOKUP(K5,Dorostenky!$A$2:$H$30,5,0)</f>
        <v>11</v>
      </c>
      <c r="P5" s="9">
        <f>VLOOKUP(K5,Dorostenky!$A$2:$H$30,6,0)</f>
        <v>11.7</v>
      </c>
      <c r="Q5" s="9">
        <f>VLOOKUP(K5,Dorostenky!$A$2:$H$30,7,0)</f>
        <v>0</v>
      </c>
      <c r="R5" s="9">
        <f>Q5+P5+O5+N5</f>
        <v>34.1</v>
      </c>
      <c r="S5" s="9">
        <f>RANK(R5,$R$4:$R$12)</f>
        <v>2</v>
      </c>
      <c r="U5" s="10"/>
      <c r="V5" s="14"/>
      <c r="W5" s="12"/>
    </row>
    <row r="6" spans="1:24" ht="15.75" thickBot="1" x14ac:dyDescent="0.3">
      <c r="A6" s="9"/>
      <c r="B6" s="8" t="str">
        <f t="shared" si="0"/>
        <v>TJ Odry</v>
      </c>
      <c r="C6" s="12"/>
      <c r="D6" s="12"/>
      <c r="E6" s="12"/>
      <c r="F6" s="12"/>
      <c r="G6" s="17"/>
      <c r="H6" s="21">
        <f t="shared" si="1"/>
        <v>0</v>
      </c>
      <c r="K6" s="8"/>
      <c r="L6" s="9"/>
      <c r="M6" s="9"/>
      <c r="N6" s="9"/>
      <c r="O6" s="9"/>
      <c r="P6" s="9"/>
      <c r="Q6" s="9"/>
      <c r="R6" s="9"/>
      <c r="S6" s="9"/>
      <c r="U6" s="23"/>
      <c r="V6" s="14"/>
      <c r="W6" s="12"/>
    </row>
    <row r="7" spans="1:24" x14ac:dyDescent="0.25">
      <c r="A7" s="10"/>
      <c r="B7" s="8" t="str">
        <f t="shared" si="0"/>
        <v>TJ Odry</v>
      </c>
      <c r="C7" s="12"/>
      <c r="D7" s="12"/>
      <c r="E7" s="12"/>
      <c r="F7" s="12"/>
      <c r="G7" s="17"/>
      <c r="H7" s="21">
        <f t="shared" si="1"/>
        <v>0</v>
      </c>
      <c r="K7" s="10"/>
      <c r="L7" s="9"/>
      <c r="M7" s="9"/>
      <c r="N7" s="9"/>
      <c r="O7" s="9"/>
      <c r="P7" s="9"/>
      <c r="Q7" s="9"/>
      <c r="R7" s="9"/>
      <c r="S7" s="9"/>
    </row>
    <row r="8" spans="1:24" x14ac:dyDescent="0.25">
      <c r="A8" s="10"/>
      <c r="B8" s="8" t="str">
        <f t="shared" si="0"/>
        <v>TJ Odry</v>
      </c>
      <c r="C8" s="12"/>
      <c r="D8" s="12"/>
      <c r="E8" s="12"/>
      <c r="F8" s="12"/>
      <c r="G8" s="17"/>
      <c r="H8" s="21">
        <f t="shared" si="1"/>
        <v>0</v>
      </c>
      <c r="K8" s="9"/>
      <c r="L8" s="9"/>
      <c r="M8" s="9"/>
      <c r="N8" s="9"/>
      <c r="O8" s="9"/>
      <c r="P8" s="9"/>
      <c r="Q8" s="9"/>
      <c r="R8" s="9"/>
      <c r="S8" s="9"/>
    </row>
    <row r="9" spans="1:24" ht="15.75" thickBot="1" x14ac:dyDescent="0.3">
      <c r="A9" s="10"/>
      <c r="B9" s="26" t="str">
        <f t="shared" si="0"/>
        <v>TJ Odry</v>
      </c>
      <c r="C9" s="16"/>
      <c r="D9" s="16"/>
      <c r="E9" s="16"/>
      <c r="F9" s="16"/>
      <c r="G9" s="18"/>
      <c r="H9" s="22">
        <f t="shared" si="1"/>
        <v>0</v>
      </c>
      <c r="K9" s="10"/>
      <c r="L9" s="9"/>
      <c r="M9" s="9"/>
      <c r="N9" s="9"/>
      <c r="O9" s="9"/>
      <c r="P9" s="9"/>
      <c r="Q9" s="9"/>
      <c r="R9" s="9"/>
      <c r="S9" s="9"/>
    </row>
    <row r="10" spans="1:24" ht="15.75" thickBot="1" x14ac:dyDescent="0.3">
      <c r="A10" s="23" t="str">
        <f>CONCATENATE("Celkem ",A2)</f>
        <v>Celkem TJ Odry</v>
      </c>
      <c r="B10" s="24"/>
      <c r="C10" s="24"/>
      <c r="D10" s="24"/>
      <c r="E10" s="24"/>
      <c r="F10" s="24"/>
      <c r="G10" s="24"/>
      <c r="H10" s="25">
        <f>SUM(H4:H9)</f>
        <v>86.9</v>
      </c>
      <c r="K10" s="8"/>
      <c r="L10" s="9"/>
      <c r="M10" s="9"/>
      <c r="N10" s="9"/>
      <c r="O10" s="9"/>
      <c r="P10" s="9"/>
      <c r="Q10" s="9"/>
      <c r="R10" s="9"/>
      <c r="S10" s="9"/>
    </row>
    <row r="11" spans="1:24" x14ac:dyDescent="0.25">
      <c r="A11" s="3"/>
      <c r="B11" s="1"/>
      <c r="C11" s="1"/>
      <c r="D11" s="1"/>
      <c r="E11" s="1"/>
      <c r="F11" s="1"/>
      <c r="G11" s="1"/>
      <c r="H11" s="1"/>
      <c r="K11" s="10"/>
      <c r="L11" s="9"/>
      <c r="M11" s="9"/>
      <c r="N11" s="9"/>
      <c r="O11" s="9"/>
      <c r="P11" s="9"/>
      <c r="Q11" s="9"/>
      <c r="R11" s="9"/>
      <c r="S11" s="9"/>
    </row>
    <row r="12" spans="1:24" x14ac:dyDescent="0.25">
      <c r="A12" s="11"/>
      <c r="K12" s="10"/>
      <c r="L12" s="9"/>
      <c r="M12" s="9"/>
      <c r="N12" s="9"/>
      <c r="O12" s="9"/>
      <c r="P12" s="9"/>
      <c r="Q12" s="9"/>
      <c r="R12" s="9"/>
      <c r="S12" s="9"/>
    </row>
    <row r="13" spans="1:24" x14ac:dyDescent="0.25">
      <c r="A13" s="7" t="s">
        <v>0</v>
      </c>
      <c r="B13" s="7" t="s">
        <v>3</v>
      </c>
      <c r="C13" s="7" t="s">
        <v>1</v>
      </c>
      <c r="D13" s="7" t="s">
        <v>4</v>
      </c>
      <c r="E13" s="7" t="s">
        <v>6</v>
      </c>
      <c r="F13" s="7" t="s">
        <v>5</v>
      </c>
      <c r="G13" s="7" t="s">
        <v>7</v>
      </c>
      <c r="H13" s="19" t="s">
        <v>2</v>
      </c>
    </row>
    <row r="14" spans="1:24" x14ac:dyDescent="0.25">
      <c r="A14" s="10"/>
      <c r="B14" s="8">
        <f t="shared" ref="B14:B18" si="2">$A$12</f>
        <v>0</v>
      </c>
      <c r="C14" s="12"/>
      <c r="D14" s="12"/>
      <c r="E14" s="12"/>
      <c r="F14" s="12"/>
      <c r="G14" s="17"/>
      <c r="H14" s="21">
        <f t="shared" ref="H14:H18" si="3">G14+F14+E14+D14</f>
        <v>0</v>
      </c>
    </row>
    <row r="15" spans="1:24" x14ac:dyDescent="0.25">
      <c r="A15" s="10"/>
      <c r="B15" s="8">
        <f t="shared" si="2"/>
        <v>0</v>
      </c>
      <c r="C15" s="12"/>
      <c r="D15" s="12"/>
      <c r="E15" s="12"/>
      <c r="F15" s="12"/>
      <c r="G15" s="17"/>
      <c r="H15" s="21">
        <f t="shared" si="3"/>
        <v>0</v>
      </c>
    </row>
    <row r="16" spans="1:24" x14ac:dyDescent="0.25">
      <c r="A16" s="10"/>
      <c r="B16" s="8">
        <f t="shared" si="2"/>
        <v>0</v>
      </c>
      <c r="C16" s="12"/>
      <c r="D16" s="12"/>
      <c r="E16" s="12"/>
      <c r="F16" s="12"/>
      <c r="G16" s="17"/>
      <c r="H16" s="21">
        <f t="shared" si="3"/>
        <v>0</v>
      </c>
    </row>
    <row r="17" spans="1:8" x14ac:dyDescent="0.25">
      <c r="A17" s="10"/>
      <c r="B17" s="8">
        <f t="shared" si="2"/>
        <v>0</v>
      </c>
      <c r="C17" s="12"/>
      <c r="D17" s="12"/>
      <c r="E17" s="12"/>
      <c r="F17" s="12"/>
      <c r="G17" s="17"/>
      <c r="H17" s="21">
        <f t="shared" si="3"/>
        <v>0</v>
      </c>
    </row>
    <row r="18" spans="1:8" ht="15.75" thickBot="1" x14ac:dyDescent="0.3">
      <c r="A18" s="15"/>
      <c r="B18" s="8">
        <f t="shared" si="2"/>
        <v>0</v>
      </c>
      <c r="C18" s="16"/>
      <c r="D18" s="16"/>
      <c r="E18" s="16"/>
      <c r="F18" s="16"/>
      <c r="G18" s="18"/>
      <c r="H18" s="22">
        <f t="shared" si="3"/>
        <v>0</v>
      </c>
    </row>
    <row r="19" spans="1:8" ht="15.75" thickBot="1" x14ac:dyDescent="0.3">
      <c r="A19" s="23" t="str">
        <f>CONCATENATE("Celkem ",A12)</f>
        <v xml:space="preserve">Celkem </v>
      </c>
      <c r="B19" s="24"/>
      <c r="C19" s="24"/>
      <c r="D19" s="24"/>
      <c r="E19" s="24"/>
      <c r="F19" s="24"/>
      <c r="G19" s="24"/>
      <c r="H19" s="25">
        <f>SUM(H14:H17)</f>
        <v>0</v>
      </c>
    </row>
    <row r="20" spans="1:8" x14ac:dyDescent="0.25">
      <c r="A20" s="3"/>
      <c r="B20" s="1"/>
      <c r="C20" s="1"/>
      <c r="D20" s="1"/>
      <c r="E20" s="1"/>
      <c r="F20" s="1"/>
      <c r="G20" s="1"/>
      <c r="H20" s="4"/>
    </row>
    <row r="21" spans="1:8" x14ac:dyDescent="0.25">
      <c r="A21" s="11"/>
    </row>
    <row r="22" spans="1:8" ht="15.75" thickBot="1" x14ac:dyDescent="0.3">
      <c r="A22" s="7" t="s">
        <v>0</v>
      </c>
      <c r="B22" s="7" t="s">
        <v>3</v>
      </c>
      <c r="C22" s="7" t="s">
        <v>1</v>
      </c>
      <c r="D22" s="7" t="s">
        <v>4</v>
      </c>
      <c r="E22" s="7" t="s">
        <v>6</v>
      </c>
      <c r="F22" s="7" t="s">
        <v>5</v>
      </c>
      <c r="G22" s="7" t="s">
        <v>7</v>
      </c>
      <c r="H22" s="19" t="s">
        <v>2</v>
      </c>
    </row>
    <row r="23" spans="1:8" x14ac:dyDescent="0.25">
      <c r="A23" s="10"/>
      <c r="B23" s="8">
        <f>$A$21</f>
        <v>0</v>
      </c>
      <c r="C23" s="12"/>
      <c r="D23" s="12"/>
      <c r="E23" s="12"/>
      <c r="F23" s="12"/>
      <c r="G23" s="17"/>
      <c r="H23" s="20">
        <f t="shared" ref="H23:H28" si="4">G23+F23+E23+D23</f>
        <v>0</v>
      </c>
    </row>
    <row r="24" spans="1:8" x14ac:dyDescent="0.25">
      <c r="A24" s="10"/>
      <c r="B24" s="8">
        <f t="shared" ref="B24:B28" si="5">$A$21</f>
        <v>0</v>
      </c>
      <c r="C24" s="12"/>
      <c r="D24" s="12"/>
      <c r="E24" s="12"/>
      <c r="F24" s="12"/>
      <c r="G24" s="17"/>
      <c r="H24" s="21">
        <f t="shared" si="4"/>
        <v>0</v>
      </c>
    </row>
    <row r="25" spans="1:8" x14ac:dyDescent="0.25">
      <c r="A25" s="10"/>
      <c r="B25" s="8">
        <f t="shared" si="5"/>
        <v>0</v>
      </c>
      <c r="C25" s="12"/>
      <c r="D25" s="12"/>
      <c r="E25" s="12"/>
      <c r="F25" s="12"/>
      <c r="G25" s="17"/>
      <c r="H25" s="21">
        <f t="shared" si="4"/>
        <v>0</v>
      </c>
    </row>
    <row r="26" spans="1:8" x14ac:dyDescent="0.25">
      <c r="A26" s="10"/>
      <c r="B26" s="8">
        <f t="shared" si="5"/>
        <v>0</v>
      </c>
      <c r="C26" s="12"/>
      <c r="D26" s="12"/>
      <c r="E26" s="12"/>
      <c r="F26" s="12"/>
      <c r="G26" s="17"/>
      <c r="H26" s="21">
        <f t="shared" si="4"/>
        <v>0</v>
      </c>
    </row>
    <row r="27" spans="1:8" x14ac:dyDescent="0.25">
      <c r="A27" s="10"/>
      <c r="B27" s="8">
        <f t="shared" si="5"/>
        <v>0</v>
      </c>
      <c r="C27" s="12"/>
      <c r="D27" s="12"/>
      <c r="E27" s="12"/>
      <c r="F27" s="12"/>
      <c r="G27" s="17"/>
      <c r="H27" s="21">
        <f t="shared" si="4"/>
        <v>0</v>
      </c>
    </row>
    <row r="28" spans="1:8" ht="15.75" thickBot="1" x14ac:dyDescent="0.3">
      <c r="A28" s="15"/>
      <c r="B28" s="8">
        <f t="shared" si="5"/>
        <v>0</v>
      </c>
      <c r="C28" s="16"/>
      <c r="D28" s="16"/>
      <c r="E28" s="16"/>
      <c r="F28" s="16"/>
      <c r="G28" s="18"/>
      <c r="H28" s="22">
        <f t="shared" si="4"/>
        <v>0</v>
      </c>
    </row>
    <row r="29" spans="1:8" ht="15.75" thickBot="1" x14ac:dyDescent="0.3">
      <c r="A29" s="23" t="str">
        <f>CONCATENATE("Celkem ",A21)</f>
        <v xml:space="preserve">Celkem </v>
      </c>
      <c r="B29" s="24"/>
      <c r="C29" s="24"/>
      <c r="D29" s="24"/>
      <c r="E29" s="24"/>
      <c r="F29" s="24"/>
      <c r="G29" s="24"/>
      <c r="H29" s="25">
        <f>SUM(H23:H28)</f>
        <v>0</v>
      </c>
    </row>
  </sheetData>
  <sortState xmlns:xlrd2="http://schemas.microsoft.com/office/spreadsheetml/2017/richdata2" ref="K4:S5">
    <sortCondition ref="S4:S5"/>
  </sortState>
  <pageMargins left="0.31496062992125984" right="0.31496062992125984" top="0.78740157480314965" bottom="0.78740157480314965" header="0.31496062992125984" footer="0.31496062992125984"/>
  <pageSetup paperSize="9" scale="54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B94D-1952-4615-88F7-5B00E55D716E}">
  <sheetPr codeName="List10">
    <pageSetUpPr fitToPage="1"/>
  </sheetPr>
  <dimension ref="A1:W39"/>
  <sheetViews>
    <sheetView workbookViewId="0">
      <selection activeCell="A2" sqref="A2"/>
    </sheetView>
  </sheetViews>
  <sheetFormatPr defaultRowHeight="15" x14ac:dyDescent="0.25"/>
  <cols>
    <col min="1" max="1" width="21.42578125" bestFit="1" customWidth="1"/>
    <col min="2" max="2" width="18.5703125" customWidth="1"/>
    <col min="3" max="3" width="6.85546875" bestFit="1" customWidth="1"/>
    <col min="4" max="4" width="7" bestFit="1" customWidth="1"/>
    <col min="5" max="5" width="8" bestFit="1" customWidth="1"/>
    <col min="6" max="6" width="7.7109375" bestFit="1" customWidth="1"/>
    <col min="7" max="7" width="14.5703125" bestFit="1" customWidth="1"/>
    <col min="8" max="8" width="7.7109375" bestFit="1" customWidth="1"/>
    <col min="9" max="9" width="3.5703125" customWidth="1"/>
    <col min="10" max="10" width="2.7109375" customWidth="1"/>
    <col min="11" max="11" width="18.140625" bestFit="1" customWidth="1"/>
    <col min="12" max="12" width="20.5703125" bestFit="1" customWidth="1"/>
    <col min="13" max="13" width="6.85546875" bestFit="1" customWidth="1"/>
    <col min="14" max="14" width="8" bestFit="1" customWidth="1"/>
    <col min="15" max="15" width="7" bestFit="1" customWidth="1"/>
    <col min="16" max="16" width="7.5703125" bestFit="1" customWidth="1"/>
    <col min="17" max="18" width="7.7109375" bestFit="1" customWidth="1"/>
    <col min="19" max="19" width="6.7109375" bestFit="1" customWidth="1"/>
    <col min="21" max="21" width="25.140625" bestFit="1" customWidth="1"/>
  </cols>
  <sheetData>
    <row r="1" spans="1:23" ht="18.75" x14ac:dyDescent="0.3">
      <c r="K1" s="31" t="s">
        <v>34</v>
      </c>
    </row>
    <row r="2" spans="1:23" x14ac:dyDescent="0.25">
      <c r="A2" s="11" t="s">
        <v>48</v>
      </c>
      <c r="K2" s="11" t="s">
        <v>9</v>
      </c>
      <c r="U2" s="11" t="s">
        <v>10</v>
      </c>
      <c r="V2" s="6"/>
      <c r="W2" s="5"/>
    </row>
    <row r="3" spans="1:23" ht="15.75" thickBot="1" x14ac:dyDescent="0.3">
      <c r="A3" s="7" t="s">
        <v>0</v>
      </c>
      <c r="B3" s="7" t="s">
        <v>3</v>
      </c>
      <c r="C3" s="7" t="s">
        <v>1</v>
      </c>
      <c r="D3" s="7" t="s">
        <v>4</v>
      </c>
      <c r="E3" s="7" t="s">
        <v>6</v>
      </c>
      <c r="F3" s="7" t="s">
        <v>33</v>
      </c>
      <c r="G3" s="7" t="s">
        <v>7</v>
      </c>
      <c r="H3" s="19" t="s">
        <v>2</v>
      </c>
      <c r="K3" s="7" t="s">
        <v>0</v>
      </c>
      <c r="L3" s="7" t="s">
        <v>3</v>
      </c>
      <c r="M3" s="7" t="s">
        <v>1</v>
      </c>
      <c r="N3" s="7" t="s">
        <v>4</v>
      </c>
      <c r="O3" s="7" t="s">
        <v>6</v>
      </c>
      <c r="P3" s="7" t="s">
        <v>5</v>
      </c>
      <c r="Q3" s="7" t="s">
        <v>7</v>
      </c>
      <c r="R3" s="7" t="s">
        <v>2</v>
      </c>
      <c r="S3" s="7" t="s">
        <v>8</v>
      </c>
      <c r="U3" s="7" t="s">
        <v>11</v>
      </c>
      <c r="V3" s="13" t="s">
        <v>12</v>
      </c>
      <c r="W3" s="13" t="s">
        <v>13</v>
      </c>
    </row>
    <row r="4" spans="1:23" x14ac:dyDescent="0.25">
      <c r="A4" s="9" t="s">
        <v>55</v>
      </c>
      <c r="B4" s="8" t="str">
        <f>$A$2</f>
        <v>TJ Frýdek-Místek</v>
      </c>
      <c r="C4" s="12"/>
      <c r="D4" s="12">
        <v>8.6</v>
      </c>
      <c r="E4" s="12">
        <v>7.7</v>
      </c>
      <c r="F4" s="12">
        <v>8</v>
      </c>
      <c r="G4" s="17">
        <v>8.9</v>
      </c>
      <c r="H4" s="20">
        <f>G4+F4+E4+D4</f>
        <v>33.199999999999996</v>
      </c>
      <c r="K4" s="9" t="s">
        <v>55</v>
      </c>
      <c r="L4" s="9" t="str">
        <f>VLOOKUP(K4,'Mladší žáci I.'!$A$2:$H$30,2,0)</f>
        <v>TJ Frýdek-Místek</v>
      </c>
      <c r="M4" s="9">
        <f>VLOOKUP(K4,'Mladší žáci I.'!$A$2:$H$30,3,0)</f>
        <v>0</v>
      </c>
      <c r="N4" s="9">
        <f>VLOOKUP(K4,'Mladší žáci I.'!$A$2:$H$30,4,0)</f>
        <v>8.6</v>
      </c>
      <c r="O4" s="9">
        <f>VLOOKUP(K4,'Mladší žáci I.'!$A$2:$H$30,5,0)</f>
        <v>7.7</v>
      </c>
      <c r="P4" s="9">
        <f>VLOOKUP(K4,'Mladší žáci I.'!$A$2:$H$30,6,0)</f>
        <v>8</v>
      </c>
      <c r="Q4" s="9">
        <f>VLOOKUP(K4,'Mladší žáci I.'!$A$2:$H$30,7,0)</f>
        <v>8.9</v>
      </c>
      <c r="R4" s="9">
        <f>Q4+P4+O4+N4</f>
        <v>33.199999999999996</v>
      </c>
      <c r="S4" s="9">
        <f>RANK(R4,$R$4:$R$12)</f>
        <v>1</v>
      </c>
      <c r="U4" s="10" t="s">
        <v>54</v>
      </c>
      <c r="V4" s="14">
        <f>VLOOKUP(U4,$A$4:$H$69,8,0)</f>
        <v>33.200000000000003</v>
      </c>
      <c r="W4" s="12">
        <f>RANK(V4,$V$4:$V$5)</f>
        <v>1</v>
      </c>
    </row>
    <row r="5" spans="1:23" x14ac:dyDescent="0.25">
      <c r="A5" s="9"/>
      <c r="B5" s="8" t="str">
        <f t="shared" ref="B5:B9" si="0">$A$2</f>
        <v>TJ Frýdek-Místek</v>
      </c>
      <c r="C5" s="12"/>
      <c r="D5" s="12"/>
      <c r="E5" s="12"/>
      <c r="F5" s="12"/>
      <c r="G5" s="17"/>
      <c r="H5" s="21">
        <f t="shared" ref="H5:H9" si="1">G5+F5+E5+D5</f>
        <v>0</v>
      </c>
      <c r="K5" s="9"/>
      <c r="L5" s="9"/>
      <c r="M5" s="9"/>
      <c r="N5" s="9"/>
      <c r="O5" s="9"/>
      <c r="P5" s="9"/>
      <c r="Q5" s="9"/>
      <c r="R5" s="9"/>
      <c r="S5" s="9"/>
      <c r="U5" s="10"/>
      <c r="V5" s="14"/>
      <c r="W5" s="12"/>
    </row>
    <row r="6" spans="1:23" x14ac:dyDescent="0.25">
      <c r="A6" s="9"/>
      <c r="B6" s="8" t="str">
        <f t="shared" si="0"/>
        <v>TJ Frýdek-Místek</v>
      </c>
      <c r="C6" s="12"/>
      <c r="D6" s="12"/>
      <c r="E6" s="12"/>
      <c r="F6" s="12"/>
      <c r="G6" s="17"/>
      <c r="H6" s="21">
        <f t="shared" si="1"/>
        <v>0</v>
      </c>
      <c r="K6" s="9"/>
      <c r="L6" s="9"/>
      <c r="M6" s="9"/>
      <c r="N6" s="9"/>
      <c r="O6" s="9"/>
      <c r="P6" s="9"/>
      <c r="Q6" s="9"/>
      <c r="R6" s="9"/>
      <c r="S6" s="9"/>
      <c r="U6" s="10"/>
      <c r="V6" s="14"/>
      <c r="W6" s="12"/>
    </row>
    <row r="7" spans="1:23" x14ac:dyDescent="0.25">
      <c r="A7" s="10"/>
      <c r="B7" s="8" t="str">
        <f t="shared" si="0"/>
        <v>TJ Frýdek-Místek</v>
      </c>
      <c r="C7" s="12"/>
      <c r="D7" s="12"/>
      <c r="E7" s="12"/>
      <c r="F7" s="12"/>
      <c r="G7" s="17"/>
      <c r="H7" s="21">
        <f t="shared" si="1"/>
        <v>0</v>
      </c>
      <c r="K7" s="10"/>
      <c r="L7" s="9"/>
      <c r="M7" s="9"/>
      <c r="N7" s="9"/>
      <c r="O7" s="9"/>
      <c r="P7" s="9"/>
      <c r="Q7" s="9"/>
      <c r="R7" s="9"/>
      <c r="S7" s="9"/>
    </row>
    <row r="8" spans="1:23" x14ac:dyDescent="0.25">
      <c r="A8" s="10"/>
      <c r="B8" s="8" t="str">
        <f t="shared" si="0"/>
        <v>TJ Frýdek-Místek</v>
      </c>
      <c r="C8" s="12"/>
      <c r="D8" s="12"/>
      <c r="E8" s="12"/>
      <c r="F8" s="12"/>
      <c r="G8" s="17"/>
      <c r="H8" s="21">
        <f t="shared" si="1"/>
        <v>0</v>
      </c>
      <c r="K8" s="9"/>
      <c r="L8" s="9"/>
      <c r="M8" s="9"/>
      <c r="N8" s="9"/>
      <c r="O8" s="9"/>
      <c r="P8" s="9"/>
      <c r="Q8" s="9"/>
      <c r="R8" s="9"/>
      <c r="S8" s="9"/>
    </row>
    <row r="9" spans="1:23" ht="15.75" thickBot="1" x14ac:dyDescent="0.3">
      <c r="A9" s="10"/>
      <c r="B9" s="26" t="str">
        <f t="shared" si="0"/>
        <v>TJ Frýdek-Místek</v>
      </c>
      <c r="C9" s="16"/>
      <c r="D9" s="16"/>
      <c r="E9" s="16"/>
      <c r="F9" s="16"/>
      <c r="G9" s="18"/>
      <c r="H9" s="22">
        <f t="shared" si="1"/>
        <v>0</v>
      </c>
      <c r="K9" s="10"/>
      <c r="L9" s="9"/>
      <c r="M9" s="9"/>
      <c r="N9" s="9"/>
      <c r="O9" s="9"/>
      <c r="P9" s="9"/>
      <c r="Q9" s="9"/>
      <c r="R9" s="9"/>
      <c r="S9" s="9"/>
    </row>
    <row r="10" spans="1:23" ht="15.75" thickBot="1" x14ac:dyDescent="0.3">
      <c r="A10" s="23" t="str">
        <f>CONCATENATE("Celkem ",A2)</f>
        <v>Celkem TJ Frýdek-Místek</v>
      </c>
      <c r="B10" s="24"/>
      <c r="C10" s="24"/>
      <c r="D10" s="24">
        <f>SUM(D4:D6)</f>
        <v>8.6</v>
      </c>
      <c r="E10" s="24">
        <f t="shared" ref="E10:G10" si="2">SUM(E4:E6)</f>
        <v>7.7</v>
      </c>
      <c r="F10" s="24">
        <f t="shared" si="2"/>
        <v>8</v>
      </c>
      <c r="G10" s="24">
        <f t="shared" si="2"/>
        <v>8.9</v>
      </c>
      <c r="H10" s="25">
        <f>SUM(D10:G11)</f>
        <v>33.200000000000003</v>
      </c>
      <c r="K10" s="8"/>
      <c r="L10" s="9"/>
      <c r="M10" s="9"/>
      <c r="N10" s="9"/>
      <c r="O10" s="9"/>
      <c r="P10" s="9"/>
      <c r="Q10" s="9"/>
      <c r="R10" s="9"/>
      <c r="S10" s="9"/>
    </row>
    <row r="11" spans="1:23" x14ac:dyDescent="0.25">
      <c r="A11" s="3"/>
      <c r="B11" s="1"/>
      <c r="C11" s="1"/>
      <c r="D11" s="1"/>
      <c r="E11" s="1"/>
      <c r="F11" s="1"/>
      <c r="G11" s="1"/>
      <c r="H11" s="1"/>
      <c r="K11" s="10"/>
      <c r="L11" s="9"/>
      <c r="M11" s="9"/>
      <c r="N11" s="9"/>
      <c r="O11" s="9"/>
      <c r="P11" s="9"/>
      <c r="Q11" s="9"/>
      <c r="R11" s="9"/>
      <c r="S11" s="9"/>
    </row>
    <row r="12" spans="1:23" x14ac:dyDescent="0.25">
      <c r="A12" s="11"/>
      <c r="K12" s="10"/>
      <c r="L12" s="9"/>
      <c r="M12" s="9"/>
      <c r="N12" s="9"/>
      <c r="O12" s="9"/>
      <c r="P12" s="9"/>
      <c r="Q12" s="9"/>
      <c r="R12" s="9"/>
      <c r="S12" s="9"/>
    </row>
    <row r="13" spans="1:23" x14ac:dyDescent="0.25">
      <c r="A13" s="7" t="s">
        <v>0</v>
      </c>
      <c r="B13" s="7" t="s">
        <v>3</v>
      </c>
      <c r="C13" s="7" t="s">
        <v>1</v>
      </c>
      <c r="D13" s="7" t="s">
        <v>4</v>
      </c>
      <c r="E13" s="7" t="s">
        <v>6</v>
      </c>
      <c r="F13" s="7" t="s">
        <v>5</v>
      </c>
      <c r="G13" s="7" t="s">
        <v>7</v>
      </c>
      <c r="H13" s="19" t="s">
        <v>2</v>
      </c>
    </row>
    <row r="14" spans="1:23" x14ac:dyDescent="0.25">
      <c r="A14" s="10"/>
      <c r="B14" s="8">
        <f t="shared" ref="B14:B18" si="3">$A$12</f>
        <v>0</v>
      </c>
      <c r="C14" s="12"/>
      <c r="D14" s="12"/>
      <c r="E14" s="12"/>
      <c r="F14" s="12"/>
      <c r="G14" s="17"/>
      <c r="H14" s="21">
        <f t="shared" ref="H14:H18" si="4">G14+F14+E14+D14</f>
        <v>0</v>
      </c>
    </row>
    <row r="15" spans="1:23" x14ac:dyDescent="0.25">
      <c r="A15" s="10"/>
      <c r="B15" s="8">
        <f t="shared" si="3"/>
        <v>0</v>
      </c>
      <c r="C15" s="12"/>
      <c r="D15" s="12"/>
      <c r="E15" s="12"/>
      <c r="F15" s="12"/>
      <c r="G15" s="17"/>
      <c r="H15" s="21">
        <f t="shared" si="4"/>
        <v>0</v>
      </c>
    </row>
    <row r="16" spans="1:23" x14ac:dyDescent="0.25">
      <c r="A16" s="10"/>
      <c r="B16" s="8">
        <f t="shared" si="3"/>
        <v>0</v>
      </c>
      <c r="C16" s="12"/>
      <c r="D16" s="12"/>
      <c r="E16" s="12"/>
      <c r="F16" s="12"/>
      <c r="G16" s="17"/>
      <c r="H16" s="21">
        <f t="shared" si="4"/>
        <v>0</v>
      </c>
    </row>
    <row r="17" spans="1:8" x14ac:dyDescent="0.25">
      <c r="A17" s="10"/>
      <c r="B17" s="8">
        <f t="shared" si="3"/>
        <v>0</v>
      </c>
      <c r="C17" s="12"/>
      <c r="D17" s="12"/>
      <c r="E17" s="12"/>
      <c r="F17" s="12"/>
      <c r="G17" s="17"/>
      <c r="H17" s="21">
        <f t="shared" si="4"/>
        <v>0</v>
      </c>
    </row>
    <row r="18" spans="1:8" ht="15.75" thickBot="1" x14ac:dyDescent="0.3">
      <c r="A18" s="15"/>
      <c r="B18" s="8">
        <f t="shared" si="3"/>
        <v>0</v>
      </c>
      <c r="C18" s="16"/>
      <c r="D18" s="16"/>
      <c r="E18" s="16"/>
      <c r="F18" s="16"/>
      <c r="G18" s="18"/>
      <c r="H18" s="22">
        <f t="shared" si="4"/>
        <v>0</v>
      </c>
    </row>
    <row r="19" spans="1:8" ht="15.75" thickBot="1" x14ac:dyDescent="0.3">
      <c r="A19" s="23" t="str">
        <f>CONCATENATE("Celkem ",A12)</f>
        <v xml:space="preserve">Celkem </v>
      </c>
      <c r="B19" s="24"/>
      <c r="C19" s="24"/>
      <c r="D19" s="24"/>
      <c r="E19" s="24"/>
      <c r="F19" s="24"/>
      <c r="G19" s="24"/>
      <c r="H19" s="25">
        <f>SUM(H14:H17)</f>
        <v>0</v>
      </c>
    </row>
    <row r="20" spans="1:8" x14ac:dyDescent="0.25">
      <c r="A20" s="3"/>
      <c r="B20" s="1"/>
      <c r="C20" s="1"/>
      <c r="D20" s="1"/>
      <c r="E20" s="1"/>
      <c r="F20" s="1"/>
      <c r="G20" s="1"/>
      <c r="H20" s="4"/>
    </row>
    <row r="21" spans="1:8" x14ac:dyDescent="0.25">
      <c r="A21" s="11"/>
    </row>
    <row r="22" spans="1:8" ht="15.75" thickBot="1" x14ac:dyDescent="0.3">
      <c r="A22" s="7" t="s">
        <v>0</v>
      </c>
      <c r="B22" s="7" t="s">
        <v>3</v>
      </c>
      <c r="C22" s="7" t="s">
        <v>1</v>
      </c>
      <c r="D22" s="7" t="s">
        <v>4</v>
      </c>
      <c r="E22" s="7" t="s">
        <v>6</v>
      </c>
      <c r="F22" s="7" t="s">
        <v>5</v>
      </c>
      <c r="G22" s="7" t="s">
        <v>7</v>
      </c>
      <c r="H22" s="19" t="s">
        <v>2</v>
      </c>
    </row>
    <row r="23" spans="1:8" x14ac:dyDescent="0.25">
      <c r="A23" s="10"/>
      <c r="B23" s="8">
        <f>$A$21</f>
        <v>0</v>
      </c>
      <c r="C23" s="12"/>
      <c r="D23" s="12"/>
      <c r="E23" s="12"/>
      <c r="F23" s="12"/>
      <c r="G23" s="17"/>
      <c r="H23" s="20">
        <f t="shared" ref="H23:H28" si="5">G23+F23+E23+D23</f>
        <v>0</v>
      </c>
    </row>
    <row r="24" spans="1:8" x14ac:dyDescent="0.25">
      <c r="A24" s="10"/>
      <c r="B24" s="8">
        <f t="shared" ref="B24:B28" si="6">$A$21</f>
        <v>0</v>
      </c>
      <c r="C24" s="12"/>
      <c r="D24" s="12"/>
      <c r="E24" s="12"/>
      <c r="F24" s="12"/>
      <c r="G24" s="17"/>
      <c r="H24" s="21">
        <f t="shared" si="5"/>
        <v>0</v>
      </c>
    </row>
    <row r="25" spans="1:8" x14ac:dyDescent="0.25">
      <c r="A25" s="10"/>
      <c r="B25" s="8">
        <f t="shared" si="6"/>
        <v>0</v>
      </c>
      <c r="C25" s="12"/>
      <c r="D25" s="12"/>
      <c r="E25" s="12"/>
      <c r="F25" s="12"/>
      <c r="G25" s="17"/>
      <c r="H25" s="21">
        <f t="shared" si="5"/>
        <v>0</v>
      </c>
    </row>
    <row r="26" spans="1:8" x14ac:dyDescent="0.25">
      <c r="A26" s="10"/>
      <c r="B26" s="8">
        <f t="shared" si="6"/>
        <v>0</v>
      </c>
      <c r="C26" s="12"/>
      <c r="D26" s="12"/>
      <c r="E26" s="12"/>
      <c r="F26" s="12"/>
      <c r="G26" s="17"/>
      <c r="H26" s="21">
        <f t="shared" si="5"/>
        <v>0</v>
      </c>
    </row>
    <row r="27" spans="1:8" x14ac:dyDescent="0.25">
      <c r="A27" s="10"/>
      <c r="B27" s="8">
        <f t="shared" si="6"/>
        <v>0</v>
      </c>
      <c r="C27" s="12"/>
      <c r="D27" s="12"/>
      <c r="E27" s="12"/>
      <c r="F27" s="12"/>
      <c r="G27" s="17"/>
      <c r="H27" s="21">
        <f t="shared" si="5"/>
        <v>0</v>
      </c>
    </row>
    <row r="28" spans="1:8" ht="15.75" thickBot="1" x14ac:dyDescent="0.3">
      <c r="A28" s="15"/>
      <c r="B28" s="8">
        <f t="shared" si="6"/>
        <v>0</v>
      </c>
      <c r="C28" s="16"/>
      <c r="D28" s="16"/>
      <c r="E28" s="16"/>
      <c r="F28" s="16"/>
      <c r="G28" s="18"/>
      <c r="H28" s="22">
        <f t="shared" si="5"/>
        <v>0</v>
      </c>
    </row>
    <row r="29" spans="1:8" ht="15.75" thickBot="1" x14ac:dyDescent="0.3">
      <c r="A29" s="23" t="str">
        <f>CONCATENATE("Celkem ",A21)</f>
        <v xml:space="preserve">Celkem </v>
      </c>
      <c r="B29" s="24"/>
      <c r="C29" s="24"/>
      <c r="D29" s="24"/>
      <c r="E29" s="24"/>
      <c r="F29" s="24"/>
      <c r="G29" s="24"/>
      <c r="H29" s="25">
        <f>SUM(H23:H28)</f>
        <v>0</v>
      </c>
    </row>
    <row r="31" spans="1:8" x14ac:dyDescent="0.25">
      <c r="A31" s="11"/>
    </row>
    <row r="32" spans="1:8" ht="15.75" thickBot="1" x14ac:dyDescent="0.3">
      <c r="A32" s="7" t="s">
        <v>0</v>
      </c>
      <c r="B32" s="7" t="s">
        <v>3</v>
      </c>
      <c r="C32" s="7" t="s">
        <v>1</v>
      </c>
      <c r="D32" s="7" t="s">
        <v>4</v>
      </c>
      <c r="E32" s="7" t="s">
        <v>6</v>
      </c>
      <c r="F32" s="7" t="s">
        <v>5</v>
      </c>
      <c r="G32" s="7" t="s">
        <v>7</v>
      </c>
      <c r="H32" s="19" t="s">
        <v>2</v>
      </c>
    </row>
    <row r="33" spans="1:8" x14ac:dyDescent="0.25">
      <c r="A33" s="10"/>
      <c r="B33" s="8">
        <f>$A$31</f>
        <v>0</v>
      </c>
      <c r="C33" s="12"/>
      <c r="D33" s="12"/>
      <c r="E33" s="12"/>
      <c r="F33" s="12"/>
      <c r="G33" s="17"/>
      <c r="H33" s="20">
        <f t="shared" ref="H33:H38" si="7">G33+F33+E33+D33</f>
        <v>0</v>
      </c>
    </row>
    <row r="34" spans="1:8" x14ac:dyDescent="0.25">
      <c r="A34" s="10"/>
      <c r="B34" s="8">
        <f t="shared" ref="B34:B38" si="8">$A$31</f>
        <v>0</v>
      </c>
      <c r="C34" s="12"/>
      <c r="D34" s="12"/>
      <c r="E34" s="12"/>
      <c r="F34" s="12"/>
      <c r="G34" s="17"/>
      <c r="H34" s="21">
        <f t="shared" si="7"/>
        <v>0</v>
      </c>
    </row>
    <row r="35" spans="1:8" x14ac:dyDescent="0.25">
      <c r="A35" s="10"/>
      <c r="B35" s="8">
        <f t="shared" si="8"/>
        <v>0</v>
      </c>
      <c r="C35" s="12"/>
      <c r="D35" s="12"/>
      <c r="E35" s="12"/>
      <c r="F35" s="12"/>
      <c r="G35" s="17"/>
      <c r="H35" s="21">
        <f t="shared" si="7"/>
        <v>0</v>
      </c>
    </row>
    <row r="36" spans="1:8" x14ac:dyDescent="0.25">
      <c r="A36" s="10"/>
      <c r="B36" s="8">
        <f t="shared" si="8"/>
        <v>0</v>
      </c>
      <c r="C36" s="12"/>
      <c r="D36" s="12"/>
      <c r="E36" s="12"/>
      <c r="F36" s="12"/>
      <c r="G36" s="17"/>
      <c r="H36" s="21">
        <f t="shared" si="7"/>
        <v>0</v>
      </c>
    </row>
    <row r="37" spans="1:8" x14ac:dyDescent="0.25">
      <c r="A37" s="10"/>
      <c r="B37" s="8">
        <f t="shared" si="8"/>
        <v>0</v>
      </c>
      <c r="C37" s="12"/>
      <c r="D37" s="12"/>
      <c r="E37" s="12"/>
      <c r="F37" s="12"/>
      <c r="G37" s="17"/>
      <c r="H37" s="21">
        <f t="shared" si="7"/>
        <v>0</v>
      </c>
    </row>
    <row r="38" spans="1:8" ht="15.75" thickBot="1" x14ac:dyDescent="0.3">
      <c r="A38" s="15"/>
      <c r="B38" s="8">
        <f t="shared" si="8"/>
        <v>0</v>
      </c>
      <c r="C38" s="16"/>
      <c r="D38" s="16"/>
      <c r="E38" s="16"/>
      <c r="F38" s="16"/>
      <c r="G38" s="18"/>
      <c r="H38" s="22">
        <f t="shared" si="7"/>
        <v>0</v>
      </c>
    </row>
    <row r="39" spans="1:8" ht="15.75" thickBot="1" x14ac:dyDescent="0.3">
      <c r="A39" s="23" t="str">
        <f>CONCATENATE("Celkem ",A31)</f>
        <v xml:space="preserve">Celkem </v>
      </c>
      <c r="B39" s="24"/>
      <c r="C39" s="24"/>
      <c r="D39" s="24"/>
      <c r="E39" s="24"/>
      <c r="F39" s="24"/>
      <c r="G39" s="24"/>
      <c r="H39" s="25">
        <f>SUM(H33:H38)</f>
        <v>0</v>
      </c>
    </row>
  </sheetData>
  <sortState xmlns:xlrd2="http://schemas.microsoft.com/office/spreadsheetml/2017/richdata2" ref="K4:S6">
    <sortCondition ref="S4:S6"/>
  </sortState>
  <pageMargins left="0.11811023622047245" right="0.11811023622047245" top="0.78740157480314965" bottom="0.78740157480314965" header="0.31496062992125984" footer="0.31496062992125984"/>
  <pageSetup paperSize="9" scale="5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F32C-D643-429E-8024-33C34BECBDBC}">
  <sheetPr codeName="List11">
    <pageSetUpPr fitToPage="1"/>
  </sheetPr>
  <dimension ref="A1:W39"/>
  <sheetViews>
    <sheetView workbookViewId="0">
      <selection activeCell="K1" sqref="K1:W12"/>
    </sheetView>
  </sheetViews>
  <sheetFormatPr defaultRowHeight="15" x14ac:dyDescent="0.25"/>
  <cols>
    <col min="1" max="1" width="21.42578125" bestFit="1" customWidth="1"/>
    <col min="2" max="2" width="13.7109375" bestFit="1" customWidth="1"/>
    <col min="3" max="3" width="6.85546875" bestFit="1" customWidth="1"/>
    <col min="4" max="4" width="7" bestFit="1" customWidth="1"/>
    <col min="5" max="5" width="8" bestFit="1" customWidth="1"/>
    <col min="6" max="6" width="7.7109375" bestFit="1" customWidth="1"/>
    <col min="7" max="7" width="14.5703125" bestFit="1" customWidth="1"/>
    <col min="8" max="8" width="7.7109375" bestFit="1" customWidth="1"/>
    <col min="9" max="9" width="2.85546875" customWidth="1"/>
    <col min="10" max="10" width="3.7109375" customWidth="1"/>
    <col min="11" max="11" width="18.140625" bestFit="1" customWidth="1"/>
    <col min="12" max="12" width="20.5703125" bestFit="1" customWidth="1"/>
    <col min="13" max="13" width="6.85546875" bestFit="1" customWidth="1"/>
    <col min="14" max="14" width="8" bestFit="1" customWidth="1"/>
    <col min="15" max="15" width="7" bestFit="1" customWidth="1"/>
    <col min="16" max="16" width="7.5703125" bestFit="1" customWidth="1"/>
    <col min="17" max="18" width="7.7109375" bestFit="1" customWidth="1"/>
    <col min="19" max="19" width="6.7109375" bestFit="1" customWidth="1"/>
    <col min="21" max="21" width="25.140625" bestFit="1" customWidth="1"/>
  </cols>
  <sheetData>
    <row r="1" spans="1:23" ht="18.75" x14ac:dyDescent="0.3">
      <c r="K1" s="31" t="s">
        <v>35</v>
      </c>
    </row>
    <row r="2" spans="1:23" x14ac:dyDescent="0.25">
      <c r="A2" s="11" t="s">
        <v>56</v>
      </c>
      <c r="K2" s="11" t="s">
        <v>9</v>
      </c>
      <c r="U2" s="11" t="s">
        <v>10</v>
      </c>
      <c r="V2" s="6"/>
      <c r="W2" s="5"/>
    </row>
    <row r="3" spans="1:23" ht="15.75" thickBot="1" x14ac:dyDescent="0.3">
      <c r="A3" s="7" t="s">
        <v>0</v>
      </c>
      <c r="B3" s="7" t="s">
        <v>3</v>
      </c>
      <c r="C3" s="7" t="s">
        <v>1</v>
      </c>
      <c r="D3" s="7" t="s">
        <v>4</v>
      </c>
      <c r="E3" s="7" t="s">
        <v>6</v>
      </c>
      <c r="F3" s="7" t="s">
        <v>33</v>
      </c>
      <c r="G3" s="7" t="s">
        <v>7</v>
      </c>
      <c r="H3" s="19" t="s">
        <v>2</v>
      </c>
      <c r="K3" s="7" t="s">
        <v>0</v>
      </c>
      <c r="L3" s="7" t="s">
        <v>3</v>
      </c>
      <c r="M3" s="7" t="s">
        <v>1</v>
      </c>
      <c r="N3" s="7" t="s">
        <v>4</v>
      </c>
      <c r="O3" s="7" t="s">
        <v>6</v>
      </c>
      <c r="P3" s="7" t="s">
        <v>5</v>
      </c>
      <c r="Q3" s="7" t="s">
        <v>7</v>
      </c>
      <c r="R3" s="7" t="s">
        <v>2</v>
      </c>
      <c r="S3" s="7" t="s">
        <v>8</v>
      </c>
      <c r="U3" s="7" t="s">
        <v>11</v>
      </c>
      <c r="V3" s="13" t="s">
        <v>12</v>
      </c>
      <c r="W3" s="13" t="s">
        <v>13</v>
      </c>
    </row>
    <row r="4" spans="1:23" x14ac:dyDescent="0.25">
      <c r="A4" s="9" t="s">
        <v>57</v>
      </c>
      <c r="B4" s="8" t="str">
        <f>$A$2</f>
        <v>Tj Frýdek-Místek</v>
      </c>
      <c r="C4" s="12"/>
      <c r="D4" s="12">
        <v>9.5</v>
      </c>
      <c r="E4" s="12">
        <v>8.9</v>
      </c>
      <c r="F4" s="12">
        <v>9</v>
      </c>
      <c r="G4" s="17">
        <v>9</v>
      </c>
      <c r="H4" s="20">
        <f>G4+F4+E4+D4</f>
        <v>36.4</v>
      </c>
      <c r="K4" s="9" t="s">
        <v>57</v>
      </c>
      <c r="L4" s="9" t="str">
        <f>VLOOKUP(K4,'Mladší žáci II.'!$A$2:$H$30,2,0)</f>
        <v>Tj Frýdek-Místek</v>
      </c>
      <c r="M4" s="9">
        <f>VLOOKUP(K4,'Mladší žáci II.'!$A$2:$H$30,3,0)</f>
        <v>0</v>
      </c>
      <c r="N4" s="9">
        <f>VLOOKUP(K4,'Mladší žáci II.'!$A$2:$H$30,4,0)</f>
        <v>9.5</v>
      </c>
      <c r="O4" s="9">
        <f>VLOOKUP(K4,'Mladší žáci II.'!$A$2:$H$30,5,0)</f>
        <v>8.9</v>
      </c>
      <c r="P4" s="9">
        <f>VLOOKUP(K4,'Mladší žáci II.'!$A$2:$H$30,6,0)</f>
        <v>9</v>
      </c>
      <c r="Q4" s="9">
        <f>VLOOKUP(K4,'Mladší žáci II.'!$A$2:$H$30,7,0)</f>
        <v>9</v>
      </c>
      <c r="R4" s="9">
        <f>Q4+P4+O4+N4</f>
        <v>36.4</v>
      </c>
      <c r="S4" s="9">
        <f>RANK(R4,$R$4:$R$12)</f>
        <v>1</v>
      </c>
      <c r="U4" s="10" t="s">
        <v>58</v>
      </c>
      <c r="V4" s="14">
        <f>VLOOKUP(U4,$A$4:$H$69,8,0)</f>
        <v>108.1</v>
      </c>
      <c r="W4" s="12">
        <f>RANK(V4,$V$4:$V$5)</f>
        <v>1</v>
      </c>
    </row>
    <row r="5" spans="1:23" x14ac:dyDescent="0.25">
      <c r="A5" s="9" t="s">
        <v>31</v>
      </c>
      <c r="B5" s="8" t="str">
        <f t="shared" ref="B5:B9" si="0">$A$2</f>
        <v>Tj Frýdek-Místek</v>
      </c>
      <c r="C5" s="12"/>
      <c r="D5" s="12">
        <v>9.3000000000000007</v>
      </c>
      <c r="E5" s="12">
        <v>8.3000000000000007</v>
      </c>
      <c r="F5" s="12">
        <v>8.8000000000000007</v>
      </c>
      <c r="G5" s="17">
        <v>9.1999999999999993</v>
      </c>
      <c r="H5" s="21">
        <f t="shared" ref="H5:H9" si="1">G5+F5+E5+D5</f>
        <v>35.6</v>
      </c>
      <c r="K5" s="9" t="s">
        <v>30</v>
      </c>
      <c r="L5" s="9" t="str">
        <f>VLOOKUP(K5,'Mladší žáci II.'!$A$2:$H$30,2,0)</f>
        <v>Tj Frýdek-Místek</v>
      </c>
      <c r="M5" s="9">
        <f>VLOOKUP(K5,'Mladší žáci II.'!$A$2:$H$30,3,0)</f>
        <v>0</v>
      </c>
      <c r="N5" s="9">
        <f>VLOOKUP(K5,'Mladší žáci II.'!$A$2:$H$30,4,0)</f>
        <v>9.6</v>
      </c>
      <c r="O5" s="9">
        <f>VLOOKUP(K5,'Mladší žáci II.'!$A$2:$H$30,5,0)</f>
        <v>8.6999999999999993</v>
      </c>
      <c r="P5" s="9">
        <f>VLOOKUP(K5,'Mladší žáci II.'!$A$2:$H$30,6,0)</f>
        <v>8.6999999999999993</v>
      </c>
      <c r="Q5" s="9">
        <f>VLOOKUP(K5,'Mladší žáci II.'!$A$2:$H$30,7,0)</f>
        <v>9.1</v>
      </c>
      <c r="R5" s="9">
        <f>Q5+P5+O5+N5</f>
        <v>36.099999999999994</v>
      </c>
      <c r="S5" s="9">
        <f>RANK(R5,$R$4:$R$12)</f>
        <v>2</v>
      </c>
      <c r="U5" s="10"/>
      <c r="V5" s="14"/>
      <c r="W5" s="12"/>
    </row>
    <row r="6" spans="1:23" x14ac:dyDescent="0.25">
      <c r="A6" s="9" t="s">
        <v>30</v>
      </c>
      <c r="B6" s="8" t="str">
        <f t="shared" si="0"/>
        <v>Tj Frýdek-Místek</v>
      </c>
      <c r="C6" s="12"/>
      <c r="D6" s="12">
        <v>9.6</v>
      </c>
      <c r="E6" s="12">
        <v>8.6999999999999993</v>
      </c>
      <c r="F6" s="12">
        <v>8.6999999999999993</v>
      </c>
      <c r="G6" s="17">
        <v>9.1</v>
      </c>
      <c r="H6" s="21">
        <f t="shared" si="1"/>
        <v>36.099999999999994</v>
      </c>
      <c r="K6" s="9" t="s">
        <v>31</v>
      </c>
      <c r="L6" s="9" t="str">
        <f>VLOOKUP(K6,'Mladší žáci II.'!$A$2:$H$30,2,0)</f>
        <v>Tj Frýdek-Místek</v>
      </c>
      <c r="M6" s="9">
        <f>VLOOKUP(K6,'Mladší žáci II.'!$A$2:$H$30,3,0)</f>
        <v>0</v>
      </c>
      <c r="N6" s="9">
        <f>VLOOKUP(K6,'Mladší žáci II.'!$A$2:$H$30,4,0)</f>
        <v>9.3000000000000007</v>
      </c>
      <c r="O6" s="9">
        <f>VLOOKUP(K6,'Mladší žáci II.'!$A$2:$H$30,5,0)</f>
        <v>8.3000000000000007</v>
      </c>
      <c r="P6" s="9">
        <f>VLOOKUP(K6,'Mladší žáci II.'!$A$2:$H$30,6,0)</f>
        <v>8.8000000000000007</v>
      </c>
      <c r="Q6" s="9">
        <f>VLOOKUP(K6,'Mladší žáci II.'!$A$2:$H$30,7,0)</f>
        <v>9.1999999999999993</v>
      </c>
      <c r="R6" s="9">
        <f>Q6+P6+O6+N6</f>
        <v>35.6</v>
      </c>
      <c r="S6" s="9">
        <f>RANK(R6,$R$4:$R$12)</f>
        <v>3</v>
      </c>
      <c r="U6" s="10"/>
      <c r="V6" s="14"/>
      <c r="W6" s="12"/>
    </row>
    <row r="7" spans="1:23" x14ac:dyDescent="0.25">
      <c r="A7" s="10"/>
      <c r="B7" s="8" t="str">
        <f t="shared" si="0"/>
        <v>Tj Frýdek-Místek</v>
      </c>
      <c r="C7" s="12"/>
      <c r="D7" s="12"/>
      <c r="E7" s="12"/>
      <c r="F7" s="12"/>
      <c r="G7" s="17"/>
      <c r="H7" s="21">
        <f t="shared" si="1"/>
        <v>0</v>
      </c>
      <c r="K7" s="10"/>
      <c r="L7" s="9"/>
      <c r="M7" s="9"/>
      <c r="N7" s="9"/>
      <c r="O7" s="9"/>
      <c r="P7" s="9"/>
      <c r="Q7" s="9"/>
      <c r="R7" s="9"/>
      <c r="S7" s="9"/>
    </row>
    <row r="8" spans="1:23" x14ac:dyDescent="0.25">
      <c r="A8" s="10"/>
      <c r="B8" s="8" t="str">
        <f t="shared" si="0"/>
        <v>Tj Frýdek-Místek</v>
      </c>
      <c r="C8" s="12"/>
      <c r="D8" s="12"/>
      <c r="E8" s="12"/>
      <c r="F8" s="12"/>
      <c r="G8" s="17"/>
      <c r="H8" s="21">
        <f t="shared" si="1"/>
        <v>0</v>
      </c>
      <c r="K8" s="9"/>
      <c r="L8" s="9"/>
      <c r="M8" s="9"/>
      <c r="N8" s="9"/>
      <c r="O8" s="9"/>
      <c r="P8" s="9"/>
      <c r="Q8" s="9"/>
      <c r="R8" s="9"/>
      <c r="S8" s="9"/>
    </row>
    <row r="9" spans="1:23" ht="15.75" thickBot="1" x14ac:dyDescent="0.3">
      <c r="A9" s="10"/>
      <c r="B9" s="26" t="str">
        <f t="shared" si="0"/>
        <v>Tj Frýdek-Místek</v>
      </c>
      <c r="C9" s="16"/>
      <c r="D9" s="16"/>
      <c r="E9" s="16"/>
      <c r="F9" s="16"/>
      <c r="G9" s="18"/>
      <c r="H9" s="22">
        <f t="shared" si="1"/>
        <v>0</v>
      </c>
      <c r="K9" s="10"/>
      <c r="L9" s="9"/>
      <c r="M9" s="9"/>
      <c r="N9" s="9"/>
      <c r="O9" s="9"/>
      <c r="P9" s="9"/>
      <c r="Q9" s="9"/>
      <c r="R9" s="9"/>
      <c r="S9" s="9"/>
    </row>
    <row r="10" spans="1:23" ht="15.75" thickBot="1" x14ac:dyDescent="0.3">
      <c r="A10" s="23" t="str">
        <f>CONCATENATE("Celkem ",A2)</f>
        <v>Celkem Tj Frýdek-Místek</v>
      </c>
      <c r="B10" s="24"/>
      <c r="C10" s="24"/>
      <c r="D10" s="24"/>
      <c r="E10" s="24"/>
      <c r="F10" s="24"/>
      <c r="G10" s="24"/>
      <c r="H10" s="25">
        <f>SUM(H4:H9)</f>
        <v>108.1</v>
      </c>
      <c r="K10" s="8"/>
      <c r="L10" s="9"/>
      <c r="M10" s="9"/>
      <c r="N10" s="9"/>
      <c r="O10" s="9"/>
      <c r="P10" s="9"/>
      <c r="Q10" s="9"/>
      <c r="R10" s="9"/>
      <c r="S10" s="9"/>
    </row>
    <row r="11" spans="1:23" x14ac:dyDescent="0.25">
      <c r="A11" s="3"/>
      <c r="B11" s="1"/>
      <c r="C11" s="1"/>
      <c r="D11" s="1"/>
      <c r="E11" s="1"/>
      <c r="F11" s="1"/>
      <c r="G11" s="1"/>
      <c r="H11" s="1"/>
      <c r="K11" s="10"/>
      <c r="L11" s="9"/>
      <c r="M11" s="9"/>
      <c r="N11" s="9"/>
      <c r="O11" s="9"/>
      <c r="P11" s="9"/>
      <c r="Q11" s="9"/>
      <c r="R11" s="9"/>
      <c r="S11" s="9"/>
    </row>
    <row r="12" spans="1:23" x14ac:dyDescent="0.25">
      <c r="A12" s="11"/>
      <c r="K12" s="10"/>
      <c r="L12" s="9"/>
      <c r="M12" s="9"/>
      <c r="N12" s="9"/>
      <c r="O12" s="9"/>
      <c r="P12" s="9"/>
      <c r="Q12" s="9"/>
      <c r="R12" s="9"/>
      <c r="S12" s="9"/>
    </row>
    <row r="13" spans="1:23" x14ac:dyDescent="0.25">
      <c r="A13" s="7" t="s">
        <v>0</v>
      </c>
      <c r="B13" s="7" t="s">
        <v>3</v>
      </c>
      <c r="C13" s="7" t="s">
        <v>1</v>
      </c>
      <c r="D13" s="7" t="s">
        <v>4</v>
      </c>
      <c r="E13" s="7" t="s">
        <v>6</v>
      </c>
      <c r="F13" s="7" t="s">
        <v>5</v>
      </c>
      <c r="G13" s="7" t="s">
        <v>7</v>
      </c>
      <c r="H13" s="19" t="s">
        <v>2</v>
      </c>
    </row>
    <row r="14" spans="1:23" x14ac:dyDescent="0.25">
      <c r="A14" s="10"/>
      <c r="B14" s="8">
        <f t="shared" ref="B14:B18" si="2">$A$12</f>
        <v>0</v>
      </c>
      <c r="C14" s="12"/>
      <c r="D14" s="12"/>
      <c r="E14" s="12"/>
      <c r="F14" s="12"/>
      <c r="G14" s="17"/>
      <c r="H14" s="21">
        <f t="shared" ref="H14:H18" si="3">G14+F14+E14+D14</f>
        <v>0</v>
      </c>
    </row>
    <row r="15" spans="1:23" x14ac:dyDescent="0.25">
      <c r="A15" s="10"/>
      <c r="B15" s="8">
        <f t="shared" si="2"/>
        <v>0</v>
      </c>
      <c r="C15" s="12"/>
      <c r="D15" s="12"/>
      <c r="E15" s="12"/>
      <c r="F15" s="12"/>
      <c r="G15" s="17"/>
      <c r="H15" s="21">
        <f t="shared" si="3"/>
        <v>0</v>
      </c>
    </row>
    <row r="16" spans="1:23" x14ac:dyDescent="0.25">
      <c r="A16" s="10"/>
      <c r="B16" s="8">
        <f t="shared" si="2"/>
        <v>0</v>
      </c>
      <c r="C16" s="12"/>
      <c r="D16" s="12"/>
      <c r="E16" s="12"/>
      <c r="F16" s="12"/>
      <c r="G16" s="17"/>
      <c r="H16" s="21">
        <f t="shared" si="3"/>
        <v>0</v>
      </c>
    </row>
    <row r="17" spans="1:8" x14ac:dyDescent="0.25">
      <c r="A17" s="10"/>
      <c r="B17" s="8">
        <f t="shared" si="2"/>
        <v>0</v>
      </c>
      <c r="C17" s="12"/>
      <c r="D17" s="12"/>
      <c r="E17" s="12"/>
      <c r="F17" s="12"/>
      <c r="G17" s="17"/>
      <c r="H17" s="21">
        <f t="shared" si="3"/>
        <v>0</v>
      </c>
    </row>
    <row r="18" spans="1:8" ht="15.75" thickBot="1" x14ac:dyDescent="0.3">
      <c r="A18" s="15"/>
      <c r="B18" s="8">
        <f t="shared" si="2"/>
        <v>0</v>
      </c>
      <c r="C18" s="16"/>
      <c r="D18" s="16"/>
      <c r="E18" s="16"/>
      <c r="F18" s="16"/>
      <c r="G18" s="18"/>
      <c r="H18" s="22">
        <f t="shared" si="3"/>
        <v>0</v>
      </c>
    </row>
    <row r="19" spans="1:8" ht="15.75" thickBot="1" x14ac:dyDescent="0.3">
      <c r="A19" s="23" t="str">
        <f>CONCATENATE("Celkem ",A12)</f>
        <v xml:space="preserve">Celkem </v>
      </c>
      <c r="B19" s="24"/>
      <c r="C19" s="24"/>
      <c r="D19" s="24"/>
      <c r="E19" s="24"/>
      <c r="F19" s="24"/>
      <c r="G19" s="24"/>
      <c r="H19" s="25">
        <f>SUM(H14:H17)</f>
        <v>0</v>
      </c>
    </row>
    <row r="20" spans="1:8" x14ac:dyDescent="0.25">
      <c r="A20" s="3"/>
      <c r="B20" s="1"/>
      <c r="C20" s="1"/>
      <c r="D20" s="1"/>
      <c r="E20" s="1"/>
      <c r="F20" s="1"/>
      <c r="G20" s="1"/>
      <c r="H20" s="4"/>
    </row>
    <row r="21" spans="1:8" x14ac:dyDescent="0.25">
      <c r="A21" s="11"/>
    </row>
    <row r="22" spans="1:8" ht="15.75" thickBot="1" x14ac:dyDescent="0.3">
      <c r="A22" s="7" t="s">
        <v>0</v>
      </c>
      <c r="B22" s="7" t="s">
        <v>3</v>
      </c>
      <c r="C22" s="7" t="s">
        <v>1</v>
      </c>
      <c r="D22" s="7" t="s">
        <v>4</v>
      </c>
      <c r="E22" s="7" t="s">
        <v>6</v>
      </c>
      <c r="F22" s="7" t="s">
        <v>5</v>
      </c>
      <c r="G22" s="7" t="s">
        <v>7</v>
      </c>
      <c r="H22" s="19" t="s">
        <v>2</v>
      </c>
    </row>
    <row r="23" spans="1:8" x14ac:dyDescent="0.25">
      <c r="A23" s="10"/>
      <c r="B23" s="8">
        <f>$A$21</f>
        <v>0</v>
      </c>
      <c r="C23" s="12"/>
      <c r="D23" s="12"/>
      <c r="E23" s="12"/>
      <c r="F23" s="12"/>
      <c r="G23" s="17"/>
      <c r="H23" s="20">
        <f t="shared" ref="H23:H28" si="4">G23+F23+E23+D23</f>
        <v>0</v>
      </c>
    </row>
    <row r="24" spans="1:8" x14ac:dyDescent="0.25">
      <c r="A24" s="10"/>
      <c r="B24" s="8">
        <f t="shared" ref="B24:B28" si="5">$A$21</f>
        <v>0</v>
      </c>
      <c r="C24" s="12"/>
      <c r="D24" s="12"/>
      <c r="E24" s="12"/>
      <c r="F24" s="12"/>
      <c r="G24" s="17"/>
      <c r="H24" s="21">
        <f t="shared" si="4"/>
        <v>0</v>
      </c>
    </row>
    <row r="25" spans="1:8" x14ac:dyDescent="0.25">
      <c r="A25" s="10"/>
      <c r="B25" s="8">
        <f t="shared" si="5"/>
        <v>0</v>
      </c>
      <c r="C25" s="12"/>
      <c r="D25" s="12"/>
      <c r="E25" s="12"/>
      <c r="F25" s="12"/>
      <c r="G25" s="17"/>
      <c r="H25" s="21">
        <f t="shared" si="4"/>
        <v>0</v>
      </c>
    </row>
    <row r="26" spans="1:8" x14ac:dyDescent="0.25">
      <c r="A26" s="10"/>
      <c r="B26" s="8">
        <f t="shared" si="5"/>
        <v>0</v>
      </c>
      <c r="C26" s="12"/>
      <c r="D26" s="12"/>
      <c r="E26" s="12"/>
      <c r="F26" s="12"/>
      <c r="G26" s="17"/>
      <c r="H26" s="21">
        <f t="shared" si="4"/>
        <v>0</v>
      </c>
    </row>
    <row r="27" spans="1:8" x14ac:dyDescent="0.25">
      <c r="A27" s="10"/>
      <c r="B27" s="8">
        <f t="shared" si="5"/>
        <v>0</v>
      </c>
      <c r="C27" s="12"/>
      <c r="D27" s="12"/>
      <c r="E27" s="12"/>
      <c r="F27" s="12"/>
      <c r="G27" s="17"/>
      <c r="H27" s="21">
        <f t="shared" si="4"/>
        <v>0</v>
      </c>
    </row>
    <row r="28" spans="1:8" ht="15.75" thickBot="1" x14ac:dyDescent="0.3">
      <c r="A28" s="15"/>
      <c r="B28" s="8">
        <f t="shared" si="5"/>
        <v>0</v>
      </c>
      <c r="C28" s="16"/>
      <c r="D28" s="16"/>
      <c r="E28" s="16"/>
      <c r="F28" s="16"/>
      <c r="G28" s="18"/>
      <c r="H28" s="22">
        <f t="shared" si="4"/>
        <v>0</v>
      </c>
    </row>
    <row r="29" spans="1:8" ht="15.75" thickBot="1" x14ac:dyDescent="0.3">
      <c r="A29" s="23" t="str">
        <f>CONCATENATE("Celkem ",A21)</f>
        <v xml:space="preserve">Celkem </v>
      </c>
      <c r="B29" s="24"/>
      <c r="C29" s="24"/>
      <c r="D29" s="24"/>
      <c r="E29" s="24"/>
      <c r="F29" s="24"/>
      <c r="G29" s="24"/>
      <c r="H29" s="25">
        <f>SUM(H23:H28)</f>
        <v>0</v>
      </c>
    </row>
    <row r="31" spans="1:8" x14ac:dyDescent="0.25">
      <c r="A31" s="11"/>
    </row>
    <row r="32" spans="1:8" ht="15.75" thickBot="1" x14ac:dyDescent="0.3">
      <c r="A32" s="7" t="s">
        <v>0</v>
      </c>
      <c r="B32" s="7" t="s">
        <v>3</v>
      </c>
      <c r="C32" s="7" t="s">
        <v>1</v>
      </c>
      <c r="D32" s="7" t="s">
        <v>4</v>
      </c>
      <c r="E32" s="7" t="s">
        <v>6</v>
      </c>
      <c r="F32" s="7" t="s">
        <v>5</v>
      </c>
      <c r="G32" s="7" t="s">
        <v>7</v>
      </c>
      <c r="H32" s="19" t="s">
        <v>2</v>
      </c>
    </row>
    <row r="33" spans="1:8" x14ac:dyDescent="0.25">
      <c r="A33" s="10"/>
      <c r="B33" s="8">
        <f>$A$31</f>
        <v>0</v>
      </c>
      <c r="C33" s="12"/>
      <c r="D33" s="12"/>
      <c r="E33" s="12"/>
      <c r="F33" s="12"/>
      <c r="G33" s="17"/>
      <c r="H33" s="20">
        <f t="shared" ref="H33:H38" si="6">G33+F33+E33+D33</f>
        <v>0</v>
      </c>
    </row>
    <row r="34" spans="1:8" x14ac:dyDescent="0.25">
      <c r="A34" s="10"/>
      <c r="B34" s="8">
        <f t="shared" ref="B34:B38" si="7">$A$31</f>
        <v>0</v>
      </c>
      <c r="C34" s="12"/>
      <c r="D34" s="12"/>
      <c r="E34" s="12"/>
      <c r="F34" s="12"/>
      <c r="G34" s="17"/>
      <c r="H34" s="21">
        <f t="shared" si="6"/>
        <v>0</v>
      </c>
    </row>
    <row r="35" spans="1:8" x14ac:dyDescent="0.25">
      <c r="A35" s="10"/>
      <c r="B35" s="8">
        <f t="shared" si="7"/>
        <v>0</v>
      </c>
      <c r="C35" s="12"/>
      <c r="D35" s="12"/>
      <c r="E35" s="12"/>
      <c r="F35" s="12"/>
      <c r="G35" s="17"/>
      <c r="H35" s="21">
        <f t="shared" si="6"/>
        <v>0</v>
      </c>
    </row>
    <row r="36" spans="1:8" x14ac:dyDescent="0.25">
      <c r="A36" s="10"/>
      <c r="B36" s="8">
        <f t="shared" si="7"/>
        <v>0</v>
      </c>
      <c r="C36" s="12"/>
      <c r="D36" s="12"/>
      <c r="E36" s="12"/>
      <c r="F36" s="12"/>
      <c r="G36" s="17"/>
      <c r="H36" s="21">
        <f t="shared" si="6"/>
        <v>0</v>
      </c>
    </row>
    <row r="37" spans="1:8" x14ac:dyDescent="0.25">
      <c r="A37" s="10"/>
      <c r="B37" s="8">
        <f t="shared" si="7"/>
        <v>0</v>
      </c>
      <c r="C37" s="12"/>
      <c r="D37" s="12"/>
      <c r="E37" s="12"/>
      <c r="F37" s="12"/>
      <c r="G37" s="17"/>
      <c r="H37" s="21">
        <f t="shared" si="6"/>
        <v>0</v>
      </c>
    </row>
    <row r="38" spans="1:8" ht="15.75" thickBot="1" x14ac:dyDescent="0.3">
      <c r="A38" s="15"/>
      <c r="B38" s="8">
        <f t="shared" si="7"/>
        <v>0</v>
      </c>
      <c r="C38" s="16"/>
      <c r="D38" s="16"/>
      <c r="E38" s="16"/>
      <c r="F38" s="16"/>
      <c r="G38" s="18"/>
      <c r="H38" s="22">
        <f t="shared" si="6"/>
        <v>0</v>
      </c>
    </row>
    <row r="39" spans="1:8" ht="15.75" thickBot="1" x14ac:dyDescent="0.3">
      <c r="A39" s="23" t="str">
        <f>CONCATENATE("Celkem ",A31)</f>
        <v xml:space="preserve">Celkem </v>
      </c>
      <c r="B39" s="24"/>
      <c r="C39" s="24"/>
      <c r="D39" s="24"/>
      <c r="E39" s="24"/>
      <c r="F39" s="24"/>
      <c r="G39" s="24"/>
      <c r="H39" s="25">
        <f>SUM(H33:H38)</f>
        <v>0</v>
      </c>
    </row>
  </sheetData>
  <sortState xmlns:xlrd2="http://schemas.microsoft.com/office/spreadsheetml/2017/richdata2" ref="K4:S6">
    <sortCondition ref="S4:S6"/>
  </sortState>
  <pageMargins left="0.11811023622047245" right="0.11811023622047245" top="0.78740157480314965" bottom="0.78740157480314965" header="0.31496062992125984" footer="0.31496062992125984"/>
  <pageSetup paperSize="9" scale="61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Mladší žákyně I.</vt:lpstr>
      <vt:lpstr>Mladší žákyně II.</vt:lpstr>
      <vt:lpstr>Starší žákyně III.</vt:lpstr>
      <vt:lpstr>Starší žákyně IV.</vt:lpstr>
      <vt:lpstr>Dorostenky</vt:lpstr>
      <vt:lpstr>Mladší žáci I.</vt:lpstr>
      <vt:lpstr>Mladší žáci II.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Hana Těhanová</cp:lastModifiedBy>
  <cp:lastPrinted>2024-04-20T11:53:54Z</cp:lastPrinted>
  <dcterms:created xsi:type="dcterms:W3CDTF">2015-03-08T17:16:21Z</dcterms:created>
  <dcterms:modified xsi:type="dcterms:W3CDTF">2024-04-23T10:21:02Z</dcterms:modified>
</cp:coreProperties>
</file>